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D:\Users\noguc\Documents\700 Noblesse Oblige\namdu\namduWeb\activity\studytour_data\2023\"/>
    </mc:Choice>
  </mc:AlternateContent>
  <xr:revisionPtr revIDLastSave="0" documentId="13_ncr:1_{F9CDB674-9F39-473A-87A7-89C1EBB4823F}" xr6:coauthVersionLast="47" xr6:coauthVersionMax="47" xr10:uidLastSave="{00000000-0000-0000-0000-000000000000}"/>
  <workbookProtection workbookPassword="925E" lockStructure="1"/>
  <bookViews>
    <workbookView xWindow="-108" yWindow="-108" windowWidth="30936" windowHeight="16776" xr2:uid="{00000000-000D-0000-FFFF-FFFF00000000}"/>
  </bookViews>
  <sheets>
    <sheet name="ウェブ用" sheetId="1" r:id="rId1"/>
    <sheet name="集計" sheetId="3" r:id="rId2"/>
  </sheets>
  <definedNames>
    <definedName name="_xlnm.Print_Area" localSheetId="0">ウェブ用!$B$2:$AH$46,ウェブ用!$B$48:$AH$80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 i="1" l="1"/>
  <c r="I58" i="1" s="1"/>
  <c r="G11" i="1"/>
  <c r="AJ18" i="1" l="1"/>
  <c r="AN32" i="1"/>
  <c r="AO33" i="1" s="1"/>
  <c r="AJ33" i="1" s="1"/>
  <c r="BA2" i="3"/>
  <c r="AA2" i="3"/>
  <c r="AW2" i="3"/>
  <c r="AU2" i="3"/>
  <c r="AT2" i="3"/>
  <c r="AS2" i="3"/>
  <c r="AJ2" i="3"/>
  <c r="AH2" i="3"/>
  <c r="AI2" i="3" s="1"/>
  <c r="AF2" i="3"/>
  <c r="AG2" i="3" s="1"/>
  <c r="X2" i="3"/>
  <c r="S2" i="3"/>
  <c r="T2" i="3" s="1"/>
  <c r="J2" i="3"/>
  <c r="I2" i="3"/>
  <c r="G2" i="3"/>
  <c r="F2" i="3"/>
  <c r="B2" i="3"/>
  <c r="AN43" i="1"/>
  <c r="AO43" i="1" s="1"/>
  <c r="AM17" i="1"/>
  <c r="AO17" i="1" s="1"/>
  <c r="AJ17" i="1"/>
  <c r="AO15" i="1"/>
  <c r="AJ15" i="1" s="1"/>
  <c r="AM27" i="1"/>
  <c r="AO27" i="1" s="1"/>
  <c r="AJ27" i="1" s="1"/>
  <c r="AO42" i="1"/>
  <c r="AJ42" i="1" s="1"/>
  <c r="AM41" i="1"/>
  <c r="AN41" i="1" s="1"/>
  <c r="AY2" i="3" s="1"/>
  <c r="AZ2" i="3" s="1"/>
  <c r="AM40" i="1"/>
  <c r="AM39" i="1"/>
  <c r="AM38" i="1"/>
  <c r="AO38" i="1" s="1"/>
  <c r="AJ38" i="1" s="1"/>
  <c r="AM36" i="1"/>
  <c r="AO36" i="1"/>
  <c r="AJ36" i="1" s="1"/>
  <c r="AM35" i="1"/>
  <c r="AM34" i="1"/>
  <c r="AM33" i="1"/>
  <c r="AM32" i="1"/>
  <c r="AM31" i="1"/>
  <c r="AO31" i="1" s="1"/>
  <c r="AJ31" i="1" s="1"/>
  <c r="AM30" i="1"/>
  <c r="AO30" i="1" s="1"/>
  <c r="AJ30" i="1" s="1"/>
  <c r="AM29" i="1"/>
  <c r="AO29" i="1"/>
  <c r="AJ29" i="1" s="1"/>
  <c r="AM28" i="1"/>
  <c r="AO28" i="1" s="1"/>
  <c r="AJ28" i="1" s="1"/>
  <c r="AM26" i="1"/>
  <c r="AO26" i="1" s="1"/>
  <c r="AJ26" i="1" s="1"/>
  <c r="AM22" i="1"/>
  <c r="AO22" i="1" s="1"/>
  <c r="AJ22" i="1" s="1"/>
  <c r="AM23" i="1"/>
  <c r="AO23" i="1" s="1"/>
  <c r="AJ23" i="1" s="1"/>
  <c r="AM21" i="1"/>
  <c r="AO21" i="1"/>
  <c r="AJ21" i="1" s="1"/>
  <c r="AM20" i="1"/>
  <c r="AO20" i="1" s="1"/>
  <c r="AM19" i="1"/>
  <c r="AO19" i="1" s="1"/>
  <c r="AJ19" i="1" s="1"/>
  <c r="AO9" i="1"/>
  <c r="AJ9" i="1" s="1"/>
  <c r="AM16" i="1"/>
  <c r="AO16" i="1" s="1"/>
  <c r="AJ16" i="1" s="1"/>
  <c r="AM11" i="1"/>
  <c r="AO11" i="1" s="1"/>
  <c r="AJ11" i="1" s="1"/>
  <c r="AM10" i="1"/>
  <c r="AO10" i="1" s="1"/>
  <c r="AJ10" i="1" s="1"/>
  <c r="AM7" i="1"/>
  <c r="AO7" i="1" s="1"/>
  <c r="AJ7" i="1" s="1"/>
  <c r="AO41" i="1"/>
  <c r="AJ41" i="1"/>
  <c r="F9" i="1"/>
  <c r="W16" i="1"/>
  <c r="M2" i="3" s="1"/>
  <c r="AK2" i="3"/>
  <c r="I51" i="1"/>
  <c r="Y50" i="1"/>
  <c r="C2" i="3"/>
  <c r="Z2" i="3"/>
  <c r="AX2" i="3"/>
  <c r="AR2" i="3"/>
  <c r="AM2" i="3"/>
  <c r="AQ2" i="3"/>
  <c r="AO2" i="3"/>
  <c r="Q2" i="3"/>
  <c r="O2" i="3"/>
  <c r="P2" i="3" s="1"/>
  <c r="N2" i="3"/>
  <c r="Y2" i="3"/>
  <c r="U2" i="3"/>
  <c r="V2" i="3"/>
  <c r="L2" i="3"/>
  <c r="K2" i="3"/>
  <c r="J35" i="1"/>
  <c r="S11" i="1"/>
  <c r="G25" i="1"/>
  <c r="AO39" i="1" l="1"/>
  <c r="AJ39" i="1" s="1"/>
  <c r="AO40" i="1"/>
  <c r="AJ40" i="1" s="1"/>
  <c r="AM25" i="1"/>
  <c r="AO25" i="1" s="1"/>
  <c r="AJ25" i="1" s="1"/>
  <c r="AM13" i="1"/>
  <c r="AO13" i="1" s="1"/>
  <c r="AJ13" i="1" s="1"/>
  <c r="AM37" i="1"/>
  <c r="AO37" i="1" s="1"/>
  <c r="AJ37" i="1" s="1"/>
  <c r="H2" i="3"/>
  <c r="AM12" i="1"/>
  <c r="AO12" i="1" s="1"/>
  <c r="AJ12" i="1" s="1"/>
  <c r="AJ20" i="1"/>
  <c r="AO24" i="1"/>
  <c r="AJ24" i="1" s="1"/>
  <c r="BB2" i="3"/>
  <c r="AO32" i="1"/>
  <c r="AJ32" i="1" s="1"/>
  <c r="AO34" i="1"/>
  <c r="AJ34" i="1" s="1"/>
  <c r="AO35" i="1"/>
  <c r="AJ35" i="1" s="1"/>
  <c r="AJ43" i="1"/>
  <c r="AO3" i="1" l="1"/>
  <c r="AJ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Taiji</author>
  </authors>
  <commentList>
    <comment ref="Y7" authorId="0" shapeId="0" xr:uid="{00000000-0006-0000-0000-000001000000}">
      <text>
        <r>
          <rPr>
            <b/>
            <sz val="9"/>
            <color indexed="81"/>
            <rFont val="ＭＳ Ｐゴシック"/>
            <family val="3"/>
            <charset val="128"/>
          </rPr>
          <t>yyyy/m/d形式で入力してください。</t>
        </r>
      </text>
    </comment>
    <comment ref="G11" authorId="0" shapeId="0" xr:uid="{00000000-0006-0000-0000-000002000000}">
      <text>
        <r>
          <rPr>
            <b/>
            <sz val="9"/>
            <color indexed="81"/>
            <rFont val="ＭＳ Ｐゴシック"/>
            <family val="3"/>
            <charset val="128"/>
          </rPr>
          <t>名前を入力すると自動で表示されます。自動表示されたフリガナが違う場合は直接入力してください。</t>
        </r>
      </text>
    </comment>
    <comment ref="S11" authorId="0" shapeId="0" xr:uid="{00000000-0006-0000-0000-000003000000}">
      <text>
        <r>
          <rPr>
            <b/>
            <sz val="9"/>
            <color indexed="81"/>
            <rFont val="ＭＳ Ｐゴシック"/>
            <family val="3"/>
            <charset val="128"/>
          </rPr>
          <t>名前を入力すると自動で表示されます。自動表示されたフリガナが違う場合は直接入力してください。</t>
        </r>
      </text>
    </comment>
    <comment ref="G12" authorId="0" shapeId="0" xr:uid="{00000000-0006-0000-0000-000004000000}">
      <text>
        <r>
          <rPr>
            <b/>
            <sz val="9"/>
            <color indexed="81"/>
            <rFont val="ＭＳ Ｐゴシック"/>
            <family val="3"/>
            <charset val="128"/>
          </rPr>
          <t>姓を入力してください。</t>
        </r>
      </text>
    </comment>
    <comment ref="S12" authorId="0" shapeId="0" xr:uid="{00000000-0006-0000-0000-000005000000}">
      <text>
        <r>
          <rPr>
            <b/>
            <sz val="9"/>
            <color indexed="81"/>
            <rFont val="ＭＳ Ｐゴシック"/>
            <family val="3"/>
            <charset val="128"/>
          </rPr>
          <t>名を入力してください。</t>
        </r>
      </text>
    </comment>
    <comment ref="G16" authorId="0" shapeId="0" xr:uid="{00000000-0006-0000-0000-000006000000}">
      <text>
        <r>
          <rPr>
            <b/>
            <sz val="9"/>
            <color indexed="81"/>
            <rFont val="ＭＳ Ｐゴシック"/>
            <family val="3"/>
            <charset val="128"/>
          </rPr>
          <t>yyyy/m/d形式で入力してください。</t>
        </r>
      </text>
    </comment>
    <comment ref="U22" authorId="0" shapeId="0" xr:uid="{00000000-0006-0000-0000-000007000000}">
      <text>
        <r>
          <rPr>
            <b/>
            <sz val="9"/>
            <color indexed="81"/>
            <rFont val="ＭＳ Ｐゴシック"/>
            <family val="3"/>
            <charset val="128"/>
          </rPr>
          <t>yyyy/m/d形式で入力してください。</t>
        </r>
      </text>
    </comment>
    <comment ref="AB22" authorId="0" shapeId="0" xr:uid="{00000000-0006-0000-0000-000008000000}">
      <text>
        <r>
          <rPr>
            <b/>
            <sz val="9"/>
            <color indexed="81"/>
            <rFont val="ＭＳ Ｐゴシック"/>
            <family val="3"/>
            <charset val="128"/>
          </rPr>
          <t>yyyy/m/d形式で入力してください。</t>
        </r>
      </text>
    </comment>
    <comment ref="G25" authorId="0" shapeId="0" xr:uid="{00000000-0006-0000-0000-000009000000}">
      <text>
        <r>
          <rPr>
            <b/>
            <sz val="9"/>
            <color indexed="81"/>
            <rFont val="ＭＳ Ｐゴシック"/>
            <family val="3"/>
            <charset val="128"/>
          </rPr>
          <t>現住所を入力すると自動で表示されます。自動表示されたフリガナが違う場合は直接入力してください。</t>
        </r>
      </text>
    </comment>
    <comment ref="M26" authorId="0" shapeId="0" xr:uid="{00000000-0006-0000-0000-00000A000000}">
      <text>
        <r>
          <rPr>
            <b/>
            <sz val="9"/>
            <color indexed="81"/>
            <rFont val="ＭＳ Ｐゴシック"/>
            <family val="3"/>
            <charset val="128"/>
          </rPr>
          <t>アパート・マンション名などがある場合は，この欄に番地まで入力してください。アパート・マンション名などがない場合は，空欄としてください。</t>
        </r>
      </text>
    </comment>
    <comment ref="G27" authorId="0" shapeId="0" xr:uid="{00000000-0006-0000-0000-00000B000000}">
      <text>
        <r>
          <rPr>
            <b/>
            <sz val="9"/>
            <color indexed="81"/>
            <rFont val="ＭＳ Ｐゴシック"/>
            <family val="3"/>
            <charset val="128"/>
          </rPr>
          <t>アパート・マンション名などがある場合は，この欄に入力してください。アパート・マンション名などがない場合は，この欄に番地までを入力してください。</t>
        </r>
      </text>
    </comment>
    <comment ref="K28" authorId="0" shapeId="0" xr:uid="{00000000-0006-0000-0000-00000C000000}">
      <text>
        <r>
          <rPr>
            <b/>
            <sz val="9"/>
            <color indexed="81"/>
            <rFont val="ＭＳ Ｐゴシック"/>
            <family val="3"/>
            <charset val="128"/>
          </rPr>
          <t>ハイフン（-）を含めて入力してください。
例. 052-123-4567</t>
        </r>
      </text>
    </comment>
    <comment ref="K29" authorId="0" shapeId="0" xr:uid="{00000000-0006-0000-0000-00000D000000}">
      <text>
        <r>
          <rPr>
            <b/>
            <sz val="9"/>
            <color indexed="81"/>
            <rFont val="ＭＳ Ｐゴシック"/>
            <family val="3"/>
            <charset val="128"/>
          </rPr>
          <t>ハイフン（-）を含めて入力してください。
例. 090-1234-5678</t>
        </r>
      </text>
    </comment>
    <comment ref="X30" authorId="0" shapeId="0" xr:uid="{00000000-0006-0000-0000-00000E000000}">
      <text>
        <r>
          <rPr>
            <b/>
            <sz val="9"/>
            <color indexed="81"/>
            <rFont val="ＭＳ Ｐゴシック"/>
            <family val="3"/>
            <charset val="128"/>
          </rPr>
          <t>プルダウンメニューから選択してください。</t>
        </r>
      </text>
    </comment>
    <comment ref="X33" authorId="0" shapeId="0" xr:uid="{00000000-0006-0000-0000-00000F000000}">
      <text>
        <r>
          <rPr>
            <b/>
            <sz val="9"/>
            <color indexed="81"/>
            <rFont val="ＭＳ Ｐゴシック"/>
            <family val="3"/>
            <charset val="128"/>
          </rPr>
          <t>ハイフン（-）を含めて入力してください。
例. 052-123-4567</t>
        </r>
      </text>
    </comment>
    <comment ref="J35" authorId="0" shapeId="0" xr:uid="{00000000-0006-0000-0000-000010000000}">
      <text>
        <r>
          <rPr>
            <b/>
            <sz val="9"/>
            <color indexed="81"/>
            <rFont val="ＭＳ Ｐゴシック"/>
            <family val="3"/>
            <charset val="128"/>
          </rPr>
          <t>名前を入力すると自動で表示されます。自動表示されたフリガナが違う場合は直接入力してください。</t>
        </r>
      </text>
    </comment>
    <comment ref="AD35" authorId="0" shapeId="0" xr:uid="{00000000-0006-0000-0000-000011000000}">
      <text>
        <r>
          <rPr>
            <b/>
            <sz val="9"/>
            <color indexed="81"/>
            <rFont val="ＭＳ Ｐゴシック"/>
            <family val="3"/>
            <charset val="128"/>
          </rPr>
          <t>申込者からみた続柄を入力してください。</t>
        </r>
      </text>
    </comment>
    <comment ref="J36" authorId="0" shapeId="0" xr:uid="{00000000-0006-0000-0000-000012000000}">
      <text>
        <r>
          <rPr>
            <b/>
            <sz val="9"/>
            <color indexed="81"/>
            <rFont val="ＭＳ Ｐゴシック"/>
            <family val="3"/>
            <charset val="128"/>
          </rPr>
          <t>姓と名の間を半角スペースで区切ってください。</t>
        </r>
      </text>
    </comment>
    <comment ref="J38" authorId="0" shapeId="0" xr:uid="{00000000-0006-0000-0000-000013000000}">
      <text>
        <r>
          <rPr>
            <b/>
            <sz val="9"/>
            <color indexed="81"/>
            <rFont val="ＭＳ Ｐゴシック"/>
            <family val="3"/>
            <charset val="128"/>
          </rPr>
          <t>ハイフン（-）を含めて入力してください。
例. 052-123-4567</t>
        </r>
      </text>
    </comment>
    <comment ref="X38" authorId="0" shapeId="0" xr:uid="{00000000-0006-0000-0000-000014000000}">
      <text>
        <r>
          <rPr>
            <b/>
            <sz val="9"/>
            <color indexed="81"/>
            <rFont val="ＭＳ Ｐゴシック"/>
            <family val="3"/>
            <charset val="128"/>
          </rPr>
          <t>ハイフン（-）を含めて入力してください。
例. 052-123-4567</t>
        </r>
      </text>
    </comment>
    <comment ref="P39" authorId="0" shapeId="0" xr:uid="{00000000-0006-0000-0000-000015000000}">
      <text>
        <r>
          <rPr>
            <b/>
            <sz val="9"/>
            <color indexed="81"/>
            <rFont val="ＭＳ Ｐゴシック"/>
            <family val="3"/>
            <charset val="128"/>
          </rPr>
          <t>現住所と同じであれば直下のセルでドロップダウンから選択してください。
アパート・マンション名などがある場合は，この欄に番地まで入力してください。アパート・マンション名などがない場合は，空欄としてください。</t>
        </r>
      </text>
    </comment>
    <comment ref="J40" authorId="0" shapeId="0" xr:uid="{00000000-0006-0000-0000-000016000000}">
      <text>
        <r>
          <rPr>
            <b/>
            <sz val="9"/>
            <color indexed="81"/>
            <rFont val="ＭＳ Ｐゴシック"/>
            <family val="3"/>
            <charset val="128"/>
          </rPr>
          <t>現住所と同じであればドロップダウンから選択してください。
アパート・マンション名などがある場合は，この欄に入力してください。アパート・マンション名などがない場合は，この欄に番地までを入力してください。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Taiji</author>
  </authors>
  <commentList>
    <comment ref="O1" authorId="0" shapeId="0" xr:uid="{00000000-0006-0000-0100-000001000000}">
      <text>
        <r>
          <rPr>
            <sz val="9"/>
            <color indexed="81"/>
            <rFont val="ＭＳ Ｐゴシック"/>
            <family val="3"/>
            <charset val="128"/>
          </rPr>
          <t>1 出席
9 欠席</t>
        </r>
      </text>
    </comment>
  </commentList>
</comments>
</file>

<file path=xl/sharedStrings.xml><?xml version="1.0" encoding="utf-8"?>
<sst xmlns="http://schemas.openxmlformats.org/spreadsheetml/2006/main" count="250" uniqueCount="200">
  <si>
    <t>氏名</t>
    <rPh sb="0" eb="2">
      <t>シメイ</t>
    </rPh>
    <phoneticPr fontId="1"/>
  </si>
  <si>
    <t>性別</t>
    <rPh sb="0" eb="2">
      <t>セイベツ</t>
    </rPh>
    <phoneticPr fontId="1"/>
  </si>
  <si>
    <t>名(FIRST NAME)</t>
    <phoneticPr fontId="1"/>
  </si>
  <si>
    <t>パスポート番号</t>
    <phoneticPr fontId="1"/>
  </si>
  <si>
    <t>現住所</t>
    <rPh sb="0" eb="1">
      <t>ゲン</t>
    </rPh>
    <rPh sb="1" eb="3">
      <t>ジュウショ</t>
    </rPh>
    <phoneticPr fontId="1"/>
  </si>
  <si>
    <t>〒</t>
    <phoneticPr fontId="1"/>
  </si>
  <si>
    <t>生年月日</t>
    <rPh sb="0" eb="2">
      <t>セイネン</t>
    </rPh>
    <rPh sb="2" eb="4">
      <t>ガッピ</t>
    </rPh>
    <phoneticPr fontId="1"/>
  </si>
  <si>
    <t>（</t>
    <phoneticPr fontId="1"/>
  </si>
  <si>
    <t>満年齢</t>
    <rPh sb="0" eb="1">
      <t>マン</t>
    </rPh>
    <rPh sb="1" eb="3">
      <t>ネンレイ</t>
    </rPh>
    <phoneticPr fontId="1"/>
  </si>
  <si>
    <t>才</t>
    <rPh sb="0" eb="1">
      <t>サイ</t>
    </rPh>
    <phoneticPr fontId="1"/>
  </si>
  <si>
    <t>連絡先</t>
    <rPh sb="0" eb="3">
      <t>レンラクサキ</t>
    </rPh>
    <phoneticPr fontId="1"/>
  </si>
  <si>
    <t>携帯電話</t>
    <rPh sb="0" eb="2">
      <t>ケイタイ</t>
    </rPh>
    <rPh sb="2" eb="4">
      <t>デンワ</t>
    </rPh>
    <phoneticPr fontId="1"/>
  </si>
  <si>
    <t>記入日：</t>
    <rPh sb="0" eb="2">
      <t>キニュウ</t>
    </rPh>
    <rPh sb="2" eb="3">
      <t>ヒ</t>
    </rPh>
    <phoneticPr fontId="1"/>
  </si>
  <si>
    <t>海外旅行保険</t>
    <rPh sb="0" eb="2">
      <t>カイガイ</t>
    </rPh>
    <rPh sb="2" eb="4">
      <t>リョコウ</t>
    </rPh>
    <rPh sb="4" eb="6">
      <t>ホケン</t>
    </rPh>
    <phoneticPr fontId="1"/>
  </si>
  <si>
    <t>上記以外の保険に加入する。</t>
    <rPh sb="0" eb="2">
      <t>ジョウキ</t>
    </rPh>
    <rPh sb="2" eb="4">
      <t>イガイ</t>
    </rPh>
    <rPh sb="5" eb="7">
      <t>ホケン</t>
    </rPh>
    <rPh sb="8" eb="10">
      <t>カニュウ</t>
    </rPh>
    <phoneticPr fontId="1"/>
  </si>
  <si>
    <t>cm</t>
    <phoneticPr fontId="1"/>
  </si>
  <si>
    <r>
      <t>靴サイズ</t>
    </r>
    <r>
      <rPr>
        <sz val="9"/>
        <color indexed="8"/>
        <rFont val="ＭＳ 明朝"/>
        <family val="1"/>
        <charset val="128"/>
      </rPr>
      <t>（植林作業時に使用する地下足袋を用意します）</t>
    </r>
    <rPh sb="0" eb="1">
      <t>クツ</t>
    </rPh>
    <rPh sb="5" eb="7">
      <t>ショクリン</t>
    </rPh>
    <rPh sb="7" eb="9">
      <t>サギョウ</t>
    </rPh>
    <rPh sb="9" eb="10">
      <t>ジ</t>
    </rPh>
    <rPh sb="11" eb="13">
      <t>シヨウ</t>
    </rPh>
    <rPh sb="15" eb="17">
      <t>ジカ</t>
    </rPh>
    <rPh sb="17" eb="19">
      <t>タビ</t>
    </rPh>
    <rPh sb="20" eb="22">
      <t>ヨウイ</t>
    </rPh>
    <phoneticPr fontId="1"/>
  </si>
  <si>
    <r>
      <t xml:space="preserve">eメール
</t>
    </r>
    <r>
      <rPr>
        <sz val="8"/>
        <color indexed="8"/>
        <rFont val="ＭＳ 明朝"/>
        <family val="1"/>
        <charset val="128"/>
      </rPr>
      <t>(携帯)</t>
    </r>
    <rPh sb="6" eb="8">
      <t>ケイタイ</t>
    </rPh>
    <phoneticPr fontId="1"/>
  </si>
  <si>
    <t>姓(FAMILY NAME)</t>
    <phoneticPr fontId="1"/>
  </si>
  <si>
    <t>男性</t>
    <rPh sb="0" eb="2">
      <t>ダンセイ</t>
    </rPh>
    <phoneticPr fontId="1"/>
  </si>
  <si>
    <t>女性</t>
    <rPh sb="0" eb="2">
      <t>ジョセイ</t>
    </rPh>
    <phoneticPr fontId="1"/>
  </si>
  <si>
    <t>住所</t>
    <rPh sb="0" eb="2">
      <t>ジュウショ</t>
    </rPh>
    <phoneticPr fontId="8"/>
  </si>
  <si>
    <t>屋号・号室</t>
    <rPh sb="0" eb="2">
      <t>ヤゴウ</t>
    </rPh>
    <rPh sb="3" eb="4">
      <t>ゴウ</t>
    </rPh>
    <rPh sb="4" eb="5">
      <t>シツ</t>
    </rPh>
    <phoneticPr fontId="8"/>
  </si>
  <si>
    <t>電話番号（自宅）</t>
    <rPh sb="5" eb="7">
      <t>ジタク</t>
    </rPh>
    <phoneticPr fontId="8"/>
  </si>
  <si>
    <t>緊急連絡先（氏名）</t>
    <rPh sb="6" eb="8">
      <t>シメイ</t>
    </rPh>
    <phoneticPr fontId="8"/>
  </si>
  <si>
    <t>緊急連絡先（郵便番号）</t>
    <rPh sb="6" eb="10">
      <t>ユウビンバンゴウ</t>
    </rPh>
    <phoneticPr fontId="8"/>
  </si>
  <si>
    <t>No</t>
  </si>
  <si>
    <t>ID</t>
  </si>
  <si>
    <t>参加
年度</t>
  </si>
  <si>
    <t>枝番</t>
  </si>
  <si>
    <t>ﾌﾘｶﾞﾅ</t>
  </si>
  <si>
    <t>学年</t>
  </si>
  <si>
    <t>郵便番号</t>
  </si>
  <si>
    <t>満年齢</t>
    <rPh sb="0" eb="1">
      <t>マン</t>
    </rPh>
    <rPh sb="1" eb="3">
      <t>ネンレイ</t>
    </rPh>
    <phoneticPr fontId="8"/>
  </si>
  <si>
    <t>氏名（姓）</t>
    <phoneticPr fontId="8"/>
  </si>
  <si>
    <t>氏名（名）</t>
    <phoneticPr fontId="8"/>
  </si>
  <si>
    <t>氏名（ローマ字）</t>
    <phoneticPr fontId="8"/>
  </si>
  <si>
    <t>送付F</t>
    <phoneticPr fontId="8"/>
  </si>
  <si>
    <t>メールアドレス（携帯電話）</t>
    <phoneticPr fontId="8"/>
  </si>
  <si>
    <t>メールアドレス（PCなど）</t>
    <phoneticPr fontId="8"/>
  </si>
  <si>
    <t>携帯電話番号</t>
    <phoneticPr fontId="8"/>
  </si>
  <si>
    <t>緊急連絡先（続柄）</t>
    <phoneticPr fontId="8"/>
  </si>
  <si>
    <t>同一住所</t>
    <phoneticPr fontId="8"/>
  </si>
  <si>
    <t>緊急連絡先（住所）</t>
    <phoneticPr fontId="8"/>
  </si>
  <si>
    <t>備考</t>
  </si>
  <si>
    <t>発行年月日</t>
    <rPh sb="0" eb="2">
      <t>ハッコウ</t>
    </rPh>
    <rPh sb="2" eb="5">
      <t>ネンガッピ</t>
    </rPh>
    <phoneticPr fontId="1"/>
  </si>
  <si>
    <t>パスポート情報</t>
    <phoneticPr fontId="1"/>
  </si>
  <si>
    <t>生年月日</t>
    <rPh sb="0" eb="2">
      <t>セイネン</t>
    </rPh>
    <rPh sb="2" eb="4">
      <t>ガッピ</t>
    </rPh>
    <phoneticPr fontId="1"/>
  </si>
  <si>
    <t>有効期限</t>
    <rPh sb="0" eb="2">
      <t>ユウコウ</t>
    </rPh>
    <rPh sb="2" eb="4">
      <t>キゲン</t>
    </rPh>
    <phoneticPr fontId="1"/>
  </si>
  <si>
    <t>職業CD</t>
    <phoneticPr fontId="1"/>
  </si>
  <si>
    <t>有効年</t>
    <rPh sb="0" eb="2">
      <t>ユウコウ</t>
    </rPh>
    <rPh sb="2" eb="3">
      <t>ネン</t>
    </rPh>
    <phoneticPr fontId="1"/>
  </si>
  <si>
    <t>職業</t>
    <rPh sb="0" eb="2">
      <t>ショクギョウ</t>
    </rPh>
    <phoneticPr fontId="1"/>
  </si>
  <si>
    <t>所属CD</t>
    <rPh sb="0" eb="2">
      <t>ショゾク</t>
    </rPh>
    <phoneticPr fontId="1"/>
  </si>
  <si>
    <t>所属</t>
    <rPh sb="0" eb="2">
      <t>ショゾク</t>
    </rPh>
    <phoneticPr fontId="1"/>
  </si>
  <si>
    <t>出発地CD</t>
    <rPh sb="0" eb="3">
      <t>シュッパツチ</t>
    </rPh>
    <phoneticPr fontId="1"/>
  </si>
  <si>
    <t>CD</t>
    <phoneticPr fontId="1"/>
  </si>
  <si>
    <t>性別</t>
    <phoneticPr fontId="1"/>
  </si>
  <si>
    <t>性別</t>
    <phoneticPr fontId="1"/>
  </si>
  <si>
    <t>M</t>
    <phoneticPr fontId="1"/>
  </si>
  <si>
    <t>F</t>
    <phoneticPr fontId="1"/>
  </si>
  <si>
    <t>名古屋</t>
    <phoneticPr fontId="1"/>
  </si>
  <si>
    <t>東京</t>
    <phoneticPr fontId="1"/>
  </si>
  <si>
    <t>現地</t>
    <phoneticPr fontId="1"/>
  </si>
  <si>
    <t>性別CD</t>
    <phoneticPr fontId="1"/>
  </si>
  <si>
    <t>出発地</t>
    <phoneticPr fontId="1"/>
  </si>
  <si>
    <t>電話番号（緊急）</t>
    <rPh sb="5" eb="7">
      <t>キンキュウ</t>
    </rPh>
    <phoneticPr fontId="8"/>
  </si>
  <si>
    <t>靴サイズ</t>
    <rPh sb="0" eb="1">
      <t>クツ</t>
    </rPh>
    <phoneticPr fontId="1"/>
  </si>
  <si>
    <t>保険</t>
    <rPh sb="0" eb="2">
      <t>ホケン</t>
    </rPh>
    <phoneticPr fontId="1"/>
  </si>
  <si>
    <t>受付</t>
    <rPh sb="0" eb="2">
      <t>ウケツケ</t>
    </rPh>
    <phoneticPr fontId="1"/>
  </si>
  <si>
    <t>スタディツアーを安全で有意義なものにするため，できる限りご参加ください。</t>
    <phoneticPr fontId="1"/>
  </si>
  <si>
    <t>《出欠確認》</t>
    <rPh sb="1" eb="3">
      <t>シュッケツ</t>
    </rPh>
    <rPh sb="3" eb="5">
      <t>カクニン</t>
    </rPh>
    <phoneticPr fontId="1"/>
  </si>
  <si>
    <t>第1回研修会</t>
    <rPh sb="3" eb="6">
      <t>ケンシュウカイ</t>
    </rPh>
    <phoneticPr fontId="1"/>
  </si>
  <si>
    <t>～</t>
    <phoneticPr fontId="1"/>
  </si>
  <si>
    <t>第2回研修会</t>
    <rPh sb="3" eb="6">
      <t>ケンシュウカイ</t>
    </rPh>
    <phoneticPr fontId="1"/>
  </si>
  <si>
    <t>第3回研修会</t>
    <rPh sb="3" eb="6">
      <t>ケンシュウカイ</t>
    </rPh>
    <phoneticPr fontId="1"/>
  </si>
  <si>
    <t>ツアーの中でやってみたいこと，学ぼうとしていることを教えてください。</t>
    <phoneticPr fontId="1"/>
  </si>
  <si>
    <t>あなたが思うベトナムのイメージについて教えてください。</t>
    <phoneticPr fontId="1"/>
  </si>
  <si>
    <t>ツアー参加に当たって，事前に確認したい点・質問があればご記入ください。</t>
    <phoneticPr fontId="1"/>
  </si>
  <si>
    <t>CD</t>
    <phoneticPr fontId="1"/>
  </si>
  <si>
    <t>出欠</t>
    <rPh sb="0" eb="2">
      <t>シュッケツ</t>
    </rPh>
    <phoneticPr fontId="1"/>
  </si>
  <si>
    <t>出</t>
    <rPh sb="0" eb="1">
      <t>シュツ</t>
    </rPh>
    <phoneticPr fontId="1"/>
  </si>
  <si>
    <t>欠</t>
    <rPh sb="0" eb="1">
      <t>ケツ</t>
    </rPh>
    <phoneticPr fontId="1"/>
  </si>
  <si>
    <t>出発日</t>
    <rPh sb="0" eb="2">
      <t>シュッパツ</t>
    </rPh>
    <rPh sb="2" eb="3">
      <t>ビ</t>
    </rPh>
    <phoneticPr fontId="1"/>
  </si>
  <si>
    <t>帰国日</t>
    <rPh sb="0" eb="3">
      <t>キコクビ</t>
    </rPh>
    <phoneticPr fontId="1"/>
  </si>
  <si>
    <t>期間</t>
    <rPh sb="0" eb="2">
      <t>キカン</t>
    </rPh>
    <phoneticPr fontId="1"/>
  </si>
  <si>
    <t>ツアー名</t>
    <rPh sb="3" eb="4">
      <t>メイ</t>
    </rPh>
    <phoneticPr fontId="1"/>
  </si>
  <si>
    <t>株式会社　風の旅行社　行</t>
    <rPh sb="0" eb="2">
      <t>カブシキ</t>
    </rPh>
    <rPh sb="2" eb="4">
      <t>カイシャ</t>
    </rPh>
    <rPh sb="5" eb="6">
      <t>カゼ</t>
    </rPh>
    <rPh sb="7" eb="10">
      <t>リョコウシャ</t>
    </rPh>
    <rPh sb="11" eb="12">
      <t>イ</t>
    </rPh>
    <phoneticPr fontId="1"/>
  </si>
  <si>
    <t>　別紙取引条件説明書に記載の旅行条件及び旅行手配のために必要な範囲内での運送機関、宿泊機関その他機関への個人情報の提供並びにプログラムの企画及び運営に必要な範囲での南遊の会への個人情報の提供について同意の上、申し込みます。</t>
    <rPh sb="1" eb="3">
      <t>ベッシ</t>
    </rPh>
    <rPh sb="3" eb="5">
      <t>トリヒキ</t>
    </rPh>
    <rPh sb="5" eb="7">
      <t>ジョウケン</t>
    </rPh>
    <rPh sb="7" eb="10">
      <t>セツメイショ</t>
    </rPh>
    <rPh sb="11" eb="13">
      <t>キサイ</t>
    </rPh>
    <rPh sb="14" eb="16">
      <t>リョコウ</t>
    </rPh>
    <rPh sb="16" eb="18">
      <t>ジョウケン</t>
    </rPh>
    <rPh sb="18" eb="19">
      <t>オヨ</t>
    </rPh>
    <rPh sb="20" eb="22">
      <t>リョコウ</t>
    </rPh>
    <rPh sb="22" eb="24">
      <t>テハイ</t>
    </rPh>
    <rPh sb="28" eb="30">
      <t>ヒツヨウ</t>
    </rPh>
    <rPh sb="31" eb="34">
      <t>ハンイナイ</t>
    </rPh>
    <rPh sb="36" eb="38">
      <t>ウンソウ</t>
    </rPh>
    <rPh sb="41" eb="43">
      <t>シュクハク</t>
    </rPh>
    <rPh sb="43" eb="45">
      <t>キカン</t>
    </rPh>
    <rPh sb="47" eb="48">
      <t>タ</t>
    </rPh>
    <rPh sb="48" eb="50">
      <t>キカン</t>
    </rPh>
    <rPh sb="52" eb="54">
      <t>コジン</t>
    </rPh>
    <rPh sb="54" eb="56">
      <t>ジョウホウ</t>
    </rPh>
    <rPh sb="57" eb="59">
      <t>テイキョウ</t>
    </rPh>
    <rPh sb="59" eb="60">
      <t>ナラ</t>
    </rPh>
    <rPh sb="68" eb="70">
      <t>キカク</t>
    </rPh>
    <rPh sb="70" eb="71">
      <t>オヨ</t>
    </rPh>
    <rPh sb="72" eb="74">
      <t>ウンエイ</t>
    </rPh>
    <rPh sb="75" eb="77">
      <t>ヒツヨウ</t>
    </rPh>
    <rPh sb="78" eb="80">
      <t>ハンイ</t>
    </rPh>
    <rPh sb="104" eb="105">
      <t>モウ</t>
    </rPh>
    <rPh sb="106" eb="107">
      <t>コ</t>
    </rPh>
    <phoneticPr fontId="1"/>
  </si>
  <si>
    <t>出発地</t>
    <rPh sb="0" eb="3">
      <t>シュッパツチ</t>
    </rPh>
    <phoneticPr fontId="1"/>
  </si>
  <si>
    <t>フリガナ</t>
    <phoneticPr fontId="1"/>
  </si>
  <si>
    <t>申込者の
お名前</t>
    <rPh sb="0" eb="2">
      <t>モウシコミ</t>
    </rPh>
    <rPh sb="2" eb="3">
      <t>シャ</t>
    </rPh>
    <rPh sb="6" eb="8">
      <t>ナマエ</t>
    </rPh>
    <phoneticPr fontId="1"/>
  </si>
  <si>
    <t>国籍</t>
    <rPh sb="0" eb="2">
      <t>コクセキ</t>
    </rPh>
    <phoneticPr fontId="1"/>
  </si>
  <si>
    <t>日本</t>
    <rPh sb="0" eb="2">
      <t>ニホン</t>
    </rPh>
    <phoneticPr fontId="1"/>
  </si>
  <si>
    <t>その他（</t>
    <rPh sb="2" eb="3">
      <t>タ</t>
    </rPh>
    <phoneticPr fontId="1"/>
  </si>
  <si>
    <t>）</t>
    <phoneticPr fontId="1"/>
  </si>
  <si>
    <t>フリガナ</t>
    <phoneticPr fontId="1"/>
  </si>
  <si>
    <t>〒</t>
    <phoneticPr fontId="1"/>
  </si>
  <si>
    <t>勤務先
又は
学校名</t>
    <rPh sb="0" eb="3">
      <t>キンムサキ</t>
    </rPh>
    <rPh sb="4" eb="5">
      <t>マタ</t>
    </rPh>
    <rPh sb="7" eb="9">
      <t>ガッコウ</t>
    </rPh>
    <rPh sb="9" eb="10">
      <t>メイ</t>
    </rPh>
    <phoneticPr fontId="1"/>
  </si>
  <si>
    <t>ご職業</t>
    <rPh sb="1" eb="3">
      <t>ショクギョウ</t>
    </rPh>
    <phoneticPr fontId="1"/>
  </si>
  <si>
    <t>（学生の場合）学年</t>
    <rPh sb="1" eb="3">
      <t>ガクセイ</t>
    </rPh>
    <rPh sb="4" eb="6">
      <t>バアイ</t>
    </rPh>
    <rPh sb="7" eb="9">
      <t>ガクネン</t>
    </rPh>
    <phoneticPr fontId="1"/>
  </si>
  <si>
    <t>年</t>
    <rPh sb="0" eb="1">
      <t>ネン</t>
    </rPh>
    <phoneticPr fontId="1"/>
  </si>
  <si>
    <t>会社員</t>
    <rPh sb="0" eb="3">
      <t>カイシャイン</t>
    </rPh>
    <phoneticPr fontId="1"/>
  </si>
  <si>
    <t>会社役員</t>
    <rPh sb="0" eb="2">
      <t>カイシャ</t>
    </rPh>
    <rPh sb="2" eb="4">
      <t>ヤクイン</t>
    </rPh>
    <phoneticPr fontId="1"/>
  </si>
  <si>
    <t>医師</t>
    <rPh sb="0" eb="2">
      <t>イシ</t>
    </rPh>
    <phoneticPr fontId="1"/>
  </si>
  <si>
    <t>看護師</t>
    <rPh sb="0" eb="3">
      <t>カンゴシ</t>
    </rPh>
    <phoneticPr fontId="1"/>
  </si>
  <si>
    <t>自営業</t>
    <rPh sb="0" eb="3">
      <t>ジエイギョウ</t>
    </rPh>
    <phoneticPr fontId="1"/>
  </si>
  <si>
    <t>自由業</t>
    <rPh sb="0" eb="3">
      <t>ジユウギョウ</t>
    </rPh>
    <phoneticPr fontId="1"/>
  </si>
  <si>
    <t>公務員</t>
    <rPh sb="0" eb="3">
      <t>コウムイン</t>
    </rPh>
    <phoneticPr fontId="1"/>
  </si>
  <si>
    <t>教職員</t>
    <rPh sb="0" eb="3">
      <t>キョウショクイン</t>
    </rPh>
    <phoneticPr fontId="1"/>
  </si>
  <si>
    <t>農漁業</t>
    <rPh sb="0" eb="3">
      <t>ノウギョギョウ</t>
    </rPh>
    <phoneticPr fontId="1"/>
  </si>
  <si>
    <t>学生</t>
    <rPh sb="0" eb="2">
      <t>ガクセイ</t>
    </rPh>
    <phoneticPr fontId="1"/>
  </si>
  <si>
    <t>主婦</t>
    <rPh sb="0" eb="2">
      <t>シュフ</t>
    </rPh>
    <phoneticPr fontId="1"/>
  </si>
  <si>
    <t>無職</t>
    <rPh sb="0" eb="2">
      <t>ムショク</t>
    </rPh>
    <phoneticPr fontId="1"/>
  </si>
  <si>
    <t>その他</t>
    <rPh sb="2" eb="3">
      <t>タ</t>
    </rPh>
    <phoneticPr fontId="1"/>
  </si>
  <si>
    <t>内線（</t>
    <rPh sb="0" eb="2">
      <t>ナイセン</t>
    </rPh>
    <phoneticPr fontId="1"/>
  </si>
  <si>
    <t>ご旅行中の
国内連絡先</t>
    <rPh sb="1" eb="4">
      <t>リョコウチュウ</t>
    </rPh>
    <rPh sb="6" eb="8">
      <t>コクナイ</t>
    </rPh>
    <rPh sb="8" eb="11">
      <t>レンラクサキ</t>
    </rPh>
    <phoneticPr fontId="1"/>
  </si>
  <si>
    <t>電話</t>
    <rPh sb="0" eb="2">
      <t>デンワ</t>
    </rPh>
    <phoneticPr fontId="1"/>
  </si>
  <si>
    <t>続柄</t>
    <rPh sb="0" eb="2">
      <t>ゾクガラ</t>
    </rPh>
    <phoneticPr fontId="1"/>
  </si>
  <si>
    <t>住所</t>
    <rPh sb="0" eb="2">
      <t>ジュウショ</t>
    </rPh>
    <phoneticPr fontId="1"/>
  </si>
  <si>
    <t>お名前</t>
    <rPh sb="1" eb="3">
      <t>ナマエ</t>
    </rPh>
    <phoneticPr fontId="1"/>
  </si>
  <si>
    <t>発行年月日</t>
    <rPh sb="0" eb="2">
      <t>ハッコウ</t>
    </rPh>
    <rPh sb="2" eb="5">
      <t>ネンガッピ</t>
    </rPh>
    <phoneticPr fontId="1"/>
  </si>
  <si>
    <t>有効期限</t>
    <rPh sb="0" eb="2">
      <t>ユウコウ</t>
    </rPh>
    <rPh sb="2" eb="4">
      <t>キゲン</t>
    </rPh>
    <phoneticPr fontId="1"/>
  </si>
  <si>
    <t>「風の旅行社」で加入する。</t>
    <rPh sb="1" eb="2">
      <t>フウ</t>
    </rPh>
    <rPh sb="3" eb="5">
      <t>リョコウ</t>
    </rPh>
    <rPh sb="5" eb="6">
      <t>シャ</t>
    </rPh>
    <rPh sb="8" eb="10">
      <t>カニュウ</t>
    </rPh>
    <phoneticPr fontId="1"/>
  </si>
  <si>
    <t>）</t>
    <phoneticPr fontId="1"/>
  </si>
  <si>
    <t>）</t>
    <phoneticPr fontId="1"/>
  </si>
  <si>
    <t>電話・FAX</t>
    <rPh sb="0" eb="2">
      <t>デンワ</t>
    </rPh>
    <phoneticPr fontId="1"/>
  </si>
  <si>
    <r>
      <rPr>
        <sz val="9"/>
        <color indexed="8"/>
        <rFont val="ＭＳ 明朝"/>
        <family val="1"/>
        <charset val="128"/>
      </rPr>
      <t>パスポート</t>
    </r>
    <r>
      <rPr>
        <sz val="10.5"/>
        <color indexed="8"/>
        <rFont val="ＭＳ 明朝"/>
        <family val="1"/>
        <charset val="128"/>
      </rPr>
      <t xml:space="preserve">
記載名</t>
    </r>
    <rPh sb="6" eb="8">
      <t>キサイ</t>
    </rPh>
    <rPh sb="8" eb="9">
      <t>メイ</t>
    </rPh>
    <phoneticPr fontId="1"/>
  </si>
  <si>
    <r>
      <rPr>
        <sz val="9"/>
        <color indexed="8"/>
        <rFont val="ＭＳ 明朝"/>
        <family val="1"/>
        <charset val="128"/>
      </rPr>
      <t>パスポート</t>
    </r>
    <r>
      <rPr>
        <sz val="10.5"/>
        <color indexed="8"/>
        <rFont val="ＭＳ 明朝"/>
        <family val="1"/>
        <charset val="128"/>
      </rPr>
      <t xml:space="preserve">
番号
</t>
    </r>
    <r>
      <rPr>
        <sz val="9"/>
        <color indexed="8"/>
        <rFont val="ＭＳ 明朝"/>
        <family val="1"/>
        <charset val="128"/>
      </rPr>
      <t>発行年月日</t>
    </r>
    <r>
      <rPr>
        <sz val="10.5"/>
        <color indexed="8"/>
        <rFont val="ＭＳ 明朝"/>
        <family val="1"/>
        <charset val="128"/>
      </rPr>
      <t xml:space="preserve">
有効期限</t>
    </r>
    <phoneticPr fontId="1"/>
  </si>
  <si>
    <t>旅行期間中有効なパスポートを現在持っていない。</t>
    <rPh sb="0" eb="2">
      <t>リョコウ</t>
    </rPh>
    <rPh sb="2" eb="4">
      <t>キカン</t>
    </rPh>
    <rPh sb="4" eb="5">
      <t>チュウ</t>
    </rPh>
    <rPh sb="5" eb="7">
      <t>ユウコウ</t>
    </rPh>
    <rPh sb="14" eb="16">
      <t>ゲンザイ</t>
    </rPh>
    <rPh sb="16" eb="17">
      <t>モ</t>
    </rPh>
    <phoneticPr fontId="1"/>
  </si>
  <si>
    <r>
      <t xml:space="preserve">eメール
</t>
    </r>
    <r>
      <rPr>
        <sz val="8"/>
        <color indexed="8"/>
        <rFont val="ＭＳ 明朝"/>
        <family val="1"/>
        <charset val="128"/>
      </rPr>
      <t>( P C )</t>
    </r>
    <phoneticPr fontId="1"/>
  </si>
  <si>
    <t>記入日</t>
    <rPh sb="0" eb="2">
      <t>キニュウ</t>
    </rPh>
    <rPh sb="2" eb="3">
      <t>ビ</t>
    </rPh>
    <phoneticPr fontId="1"/>
  </si>
  <si>
    <t>出発地</t>
    <rPh sb="0" eb="3">
      <t>シュッパツチ</t>
    </rPh>
    <phoneticPr fontId="1"/>
  </si>
  <si>
    <t>項目</t>
    <rPh sb="0" eb="2">
      <t>コウモク</t>
    </rPh>
    <phoneticPr fontId="1"/>
  </si>
  <si>
    <t>エラー判定</t>
    <rPh sb="3" eb="5">
      <t>ハンテイ</t>
    </rPh>
    <phoneticPr fontId="1"/>
  </si>
  <si>
    <t>氏名（姓）</t>
    <rPh sb="0" eb="2">
      <t>シメイ</t>
    </rPh>
    <rPh sb="3" eb="4">
      <t>セイ</t>
    </rPh>
    <phoneticPr fontId="1"/>
  </si>
  <si>
    <t>氏名（名）</t>
    <rPh sb="0" eb="2">
      <t>シメイ</t>
    </rPh>
    <rPh sb="3" eb="4">
      <t>ナ</t>
    </rPh>
    <phoneticPr fontId="1"/>
  </si>
  <si>
    <t>性別</t>
    <rPh sb="0" eb="2">
      <t>セイベツ</t>
    </rPh>
    <phoneticPr fontId="1"/>
  </si>
  <si>
    <t>生年月日</t>
    <rPh sb="0" eb="2">
      <t>セイネン</t>
    </rPh>
    <rPh sb="2" eb="4">
      <t>ガッピ</t>
    </rPh>
    <phoneticPr fontId="1"/>
  </si>
  <si>
    <t>パスポート記載名（姓）</t>
    <rPh sb="5" eb="7">
      <t>キサイ</t>
    </rPh>
    <rPh sb="7" eb="8">
      <t>メイ</t>
    </rPh>
    <rPh sb="9" eb="10">
      <t>セイ</t>
    </rPh>
    <phoneticPr fontId="1"/>
  </si>
  <si>
    <t>パスポート記載名（名）</t>
    <rPh sb="5" eb="7">
      <t>キサイ</t>
    </rPh>
    <rPh sb="7" eb="8">
      <t>メイ</t>
    </rPh>
    <rPh sb="9" eb="10">
      <t>メイ</t>
    </rPh>
    <phoneticPr fontId="1"/>
  </si>
  <si>
    <t>パスポート発行年月日</t>
    <rPh sb="5" eb="7">
      <t>ハッコウ</t>
    </rPh>
    <rPh sb="7" eb="10">
      <t>ネンガッピ</t>
    </rPh>
    <phoneticPr fontId="1"/>
  </si>
  <si>
    <t>パスポート有効期限</t>
    <rPh sb="5" eb="7">
      <t>ユウコウ</t>
    </rPh>
    <rPh sb="7" eb="9">
      <t>キゲン</t>
    </rPh>
    <phoneticPr fontId="1"/>
  </si>
  <si>
    <t>パスポート番号</t>
    <rPh sb="5" eb="7">
      <t>バンゴウ</t>
    </rPh>
    <phoneticPr fontId="1"/>
  </si>
  <si>
    <t>現住所（フリガナ）</t>
    <rPh sb="0" eb="3">
      <t>ゲンジュウショ</t>
    </rPh>
    <phoneticPr fontId="1"/>
  </si>
  <si>
    <t>現住所（郵便番号）</t>
    <rPh sb="0" eb="3">
      <t>ゲンジュウショ</t>
    </rPh>
    <rPh sb="4" eb="8">
      <t>ユウビンバンゴウ</t>
    </rPh>
    <phoneticPr fontId="1"/>
  </si>
  <si>
    <t>現住所</t>
    <rPh sb="0" eb="3">
      <t>ゲンジュウショ</t>
    </rPh>
    <phoneticPr fontId="1"/>
  </si>
  <si>
    <t>eメール（携帯）</t>
    <rPh sb="5" eb="7">
      <t>ケイタイ</t>
    </rPh>
    <phoneticPr fontId="1"/>
  </si>
  <si>
    <t>職業</t>
    <rPh sb="0" eb="2">
      <t>ショクギョウ</t>
    </rPh>
    <phoneticPr fontId="1"/>
  </si>
  <si>
    <t>FAX</t>
    <phoneticPr fontId="1"/>
  </si>
  <si>
    <t>国内連絡先（名前）</t>
    <rPh sb="0" eb="2">
      <t>コクナイ</t>
    </rPh>
    <rPh sb="2" eb="5">
      <t>レンラクサキ</t>
    </rPh>
    <rPh sb="6" eb="8">
      <t>ナマエ</t>
    </rPh>
    <phoneticPr fontId="1"/>
  </si>
  <si>
    <t>国内連絡先（フリガナ）</t>
    <rPh sb="0" eb="2">
      <t>コクナイ</t>
    </rPh>
    <rPh sb="2" eb="5">
      <t>レンラクサキ</t>
    </rPh>
    <phoneticPr fontId="1"/>
  </si>
  <si>
    <t>国内連絡先（続柄）</t>
    <rPh sb="0" eb="2">
      <t>コクナイ</t>
    </rPh>
    <rPh sb="2" eb="5">
      <t>レンラクサキ</t>
    </rPh>
    <rPh sb="6" eb="8">
      <t>ゾクガラ</t>
    </rPh>
    <phoneticPr fontId="1"/>
  </si>
  <si>
    <t>国内連絡先（電話）</t>
    <rPh sb="0" eb="2">
      <t>コクナイ</t>
    </rPh>
    <rPh sb="2" eb="5">
      <t>レンラクサキ</t>
    </rPh>
    <rPh sb="6" eb="8">
      <t>デンワ</t>
    </rPh>
    <phoneticPr fontId="1"/>
  </si>
  <si>
    <t>国内連絡先（住所）</t>
    <rPh sb="0" eb="2">
      <t>コクナイ</t>
    </rPh>
    <rPh sb="2" eb="5">
      <t>レンラクサキ</t>
    </rPh>
    <phoneticPr fontId="1"/>
  </si>
  <si>
    <t>国内連絡先（郵便番号）</t>
    <rPh sb="0" eb="2">
      <t>コクナイ</t>
    </rPh>
    <rPh sb="2" eb="5">
      <t>レンラクサキ</t>
    </rPh>
    <phoneticPr fontId="1"/>
  </si>
  <si>
    <t>海外旅行保険</t>
    <rPh sb="0" eb="2">
      <t>カイガイ</t>
    </rPh>
    <rPh sb="2" eb="4">
      <t>リョコウ</t>
    </rPh>
    <rPh sb="4" eb="6">
      <t>ホケン</t>
    </rPh>
    <phoneticPr fontId="1"/>
  </si>
  <si>
    <t>靴サイズ</t>
    <rPh sb="0" eb="1">
      <t>クツ</t>
    </rPh>
    <phoneticPr fontId="1"/>
  </si>
  <si>
    <t>エラー文章</t>
    <rPh sb="3" eb="5">
      <t>ブンショウ</t>
    </rPh>
    <phoneticPr fontId="1"/>
  </si>
  <si>
    <t>を入力してください。</t>
    <rPh sb="1" eb="3">
      <t>ニュウリョク</t>
    </rPh>
    <phoneticPr fontId="1"/>
  </si>
  <si>
    <t>を選択してください。</t>
    <rPh sb="1" eb="3">
      <t>センタク</t>
    </rPh>
    <phoneticPr fontId="1"/>
  </si>
  <si>
    <t>判断文字列</t>
    <rPh sb="0" eb="2">
      <t>ハンダン</t>
    </rPh>
    <rPh sb="2" eb="5">
      <t>モジレツ</t>
    </rPh>
    <phoneticPr fontId="1"/>
  </si>
  <si>
    <t>電話又は携帯電話</t>
    <rPh sb="0" eb="2">
      <t>デンワ</t>
    </rPh>
    <rPh sb="2" eb="3">
      <t>マタ</t>
    </rPh>
    <rPh sb="4" eb="6">
      <t>ケイタイ</t>
    </rPh>
    <rPh sb="6" eb="8">
      <t>デンワ</t>
    </rPh>
    <phoneticPr fontId="1"/>
  </si>
  <si>
    <t>のうち少なくともいずれかを入力してください。</t>
    <rPh sb="3" eb="4">
      <t>スク</t>
    </rPh>
    <rPh sb="13" eb="15">
      <t>ニュウリョク</t>
    </rPh>
    <phoneticPr fontId="1"/>
  </si>
  <si>
    <t>を入力してください。お持ちでない場合はフリーメールなどを取得してください。</t>
    <rPh sb="1" eb="3">
      <t>ニュウリョク</t>
    </rPh>
    <rPh sb="11" eb="12">
      <t>モ</t>
    </rPh>
    <rPh sb="16" eb="18">
      <t>バアイ</t>
    </rPh>
    <rPh sb="28" eb="30">
      <t>シュトク</t>
    </rPh>
    <phoneticPr fontId="1"/>
  </si>
  <si>
    <t>を入力してください。お持ちでない場合は入力不要です。</t>
    <rPh sb="1" eb="3">
      <t>ニュウリョク</t>
    </rPh>
    <rPh sb="11" eb="12">
      <t>モ</t>
    </rPh>
    <rPh sb="16" eb="18">
      <t>バアイ</t>
    </rPh>
    <rPh sb="19" eb="21">
      <t>ニュウリョク</t>
    </rPh>
    <rPh sb="21" eb="23">
      <t>フヨウ</t>
    </rPh>
    <phoneticPr fontId="1"/>
  </si>
  <si>
    <t>パスポートをお持ちでない</t>
    <rPh sb="7" eb="8">
      <t>モ</t>
    </rPh>
    <phoneticPr fontId="1"/>
  </si>
  <si>
    <t>場合はチェックしてください。</t>
    <rPh sb="0" eb="2">
      <t>バアイ</t>
    </rPh>
    <phoneticPr fontId="1"/>
  </si>
  <si>
    <t>《アンケート》</t>
    <phoneticPr fontId="1"/>
  </si>
  <si>
    <t>入力チェック：</t>
    <rPh sb="0" eb="2">
      <t>ニュウリョク</t>
    </rPh>
    <phoneticPr fontId="1"/>
  </si>
  <si>
    <t>編集モード</t>
    <rPh sb="0" eb="2">
      <t>ヘンシュウ</t>
    </rPh>
    <phoneticPr fontId="1"/>
  </si>
  <si>
    <t>判断数値</t>
    <phoneticPr fontId="1"/>
  </si>
  <si>
    <t>フリガナ（姓）</t>
    <phoneticPr fontId="1"/>
  </si>
  <si>
    <t>フリガナ（名）</t>
    <phoneticPr fontId="1"/>
  </si>
  <si>
    <t>eメール（PC）</t>
    <phoneticPr fontId="1"/>
  </si>
  <si>
    <t>勤務先又は学校名</t>
    <phoneticPr fontId="1"/>
  </si>
  <si>
    <t>フリガナ</t>
    <phoneticPr fontId="1"/>
  </si>
  <si>
    <t>パ</t>
  </si>
  <si>
    <t>同</t>
    <rPh sb="0" eb="1">
      <t>オナ</t>
    </rPh>
    <phoneticPr fontId="1"/>
  </si>
  <si>
    <t>研</t>
    <rPh sb="0" eb="1">
      <t>ケン</t>
    </rPh>
    <phoneticPr fontId="1"/>
  </si>
  <si>
    <t>フ</t>
  </si>
  <si>
    <t>勤務先
（学校）
所在地</t>
    <rPh sb="0" eb="3">
      <t>キンムサキ</t>
    </rPh>
    <rPh sb="5" eb="7">
      <t>ガッコウ</t>
    </rPh>
    <rPh sb="9" eb="12">
      <t>ショザイチ</t>
    </rPh>
    <phoneticPr fontId="1"/>
  </si>
  <si>
    <t>勤務先（学校）所在地（郵便番号）</t>
    <rPh sb="4" eb="6">
      <t>ガッコウ</t>
    </rPh>
    <rPh sb="11" eb="15">
      <t>ユウビンバンゴウ</t>
    </rPh>
    <phoneticPr fontId="1"/>
  </si>
  <si>
    <t>勤務先（学校）所在地</t>
    <phoneticPr fontId="1"/>
  </si>
  <si>
    <t>勤務先（学校）電話番号</t>
    <rPh sb="7" eb="9">
      <t>デンワ</t>
    </rPh>
    <rPh sb="9" eb="11">
      <t>バンゴウ</t>
    </rPh>
    <phoneticPr fontId="1"/>
  </si>
  <si>
    <t>ベトナム・マングローブ植林スタディツアー</t>
    <phoneticPr fontId="1"/>
  </si>
  <si>
    <t>ベトナム・マングローブ植林スタディツアー 参加申込書</t>
    <phoneticPr fontId="1"/>
  </si>
  <si>
    <t>ベトナム・マングローブ植林スタディツアー事前研修会出欠確認票</t>
    <rPh sb="20" eb="22">
      <t>ジゼン</t>
    </rPh>
    <rPh sb="22" eb="25">
      <t>ケンシュウカイ</t>
    </rPh>
    <rPh sb="25" eb="27">
      <t>シュッケツ</t>
    </rPh>
    <rPh sb="27" eb="29">
      <t>カクニン</t>
    </rPh>
    <rPh sb="29" eb="30">
      <t>ヒョウ</t>
    </rPh>
    <phoneticPr fontId="1"/>
  </si>
  <si>
    <t>出席</t>
    <rPh sb="0" eb="2">
      <t>シュッセキ</t>
    </rPh>
    <phoneticPr fontId="1"/>
  </si>
  <si>
    <t>欠席</t>
    <rPh sb="0" eb="2">
      <t>ケッセキ</t>
    </rPh>
    <phoneticPr fontId="1"/>
  </si>
  <si>
    <t>※ パスポート未取得の場合は，取得後速やかに画像データをお送りください。</t>
    <rPh sb="7" eb="8">
      <t>ミ</t>
    </rPh>
    <rPh sb="8" eb="10">
      <t>シュトク</t>
    </rPh>
    <rPh sb="11" eb="13">
      <t>バアイ</t>
    </rPh>
    <rPh sb="15" eb="17">
      <t>シュトク</t>
    </rPh>
    <rPh sb="17" eb="18">
      <t>ゴ</t>
    </rPh>
    <rPh sb="18" eb="19">
      <t>スミ</t>
    </rPh>
    <rPh sb="22" eb="24">
      <t>ガゾウ</t>
    </rPh>
    <rPh sb="29" eb="30">
      <t>オク</t>
    </rPh>
    <phoneticPr fontId="1"/>
  </si>
  <si>
    <r>
      <t>　スキャニングした画像データ（文字が判読できること）を</t>
    </r>
    <r>
      <rPr>
        <b/>
        <u/>
        <sz val="12"/>
        <color indexed="8"/>
        <rFont val="ＭＳ 明朝"/>
        <family val="1"/>
        <charset val="128"/>
      </rPr>
      <t>必ずお送りください</t>
    </r>
    <r>
      <rPr>
        <sz val="12"/>
        <color indexed="8"/>
        <rFont val="ＭＳ 明朝"/>
        <family val="1"/>
        <charset val="128"/>
      </rPr>
      <t>。</t>
    </r>
    <rPh sb="9" eb="11">
      <t>ガゾウ</t>
    </rPh>
    <rPh sb="15" eb="17">
      <t>モジ</t>
    </rPh>
    <rPh sb="18" eb="20">
      <t>ハンドク</t>
    </rPh>
    <rPh sb="27" eb="28">
      <t>カナラ</t>
    </rPh>
    <rPh sb="30" eb="31">
      <t>オク</t>
    </rPh>
    <phoneticPr fontId="1"/>
  </si>
  <si>
    <t>（プルダウンメニューから選択してください）</t>
    <phoneticPr fontId="1"/>
  </si>
  <si>
    <t>を入力してください。最低サイズは23センチです。靴サイズが23センチ未満の方は"23"と入力してください。</t>
    <rPh sb="1" eb="3">
      <t>ニュウリョク</t>
    </rPh>
    <rPh sb="10" eb="12">
      <t>サイテイ</t>
    </rPh>
    <rPh sb="24" eb="25">
      <t>クツ</t>
    </rPh>
    <rPh sb="34" eb="36">
      <t>ミマン</t>
    </rPh>
    <rPh sb="37" eb="38">
      <t>カタ</t>
    </rPh>
    <rPh sb="44" eb="46">
      <t>ニュウリョク</t>
    </rPh>
    <phoneticPr fontId="1"/>
  </si>
  <si>
    <t>※ この申込書と一緒にパスポートの顔写真のページをスマートフォンなどで撮影又は</t>
    <phoneticPr fontId="1"/>
  </si>
  <si>
    <t>　　会場（予定）：名古屋市内（決まり次第お知らせします）</t>
    <rPh sb="2" eb="4">
      <t>カイジョウ</t>
    </rPh>
    <rPh sb="5" eb="7">
      <t>ヨテイ</t>
    </rPh>
    <phoneticPr fontId="1"/>
  </si>
  <si>
    <t>※ 第1回と第2回は名古屋は対面，遠方にお住まいの方はZoomによるオンラインにて</t>
    <rPh sb="2" eb="3">
      <t>ダイ</t>
    </rPh>
    <rPh sb="4" eb="5">
      <t>カイ</t>
    </rPh>
    <rPh sb="6" eb="7">
      <t>ダイ</t>
    </rPh>
    <rPh sb="8" eb="9">
      <t>カイ</t>
    </rPh>
    <rPh sb="10" eb="13">
      <t>ナゴヤ</t>
    </rPh>
    <rPh sb="14" eb="16">
      <t>タイメン</t>
    </rPh>
    <rPh sb="17" eb="19">
      <t>エンポウ</t>
    </rPh>
    <rPh sb="21" eb="22">
      <t>ス</t>
    </rPh>
    <rPh sb="25" eb="26">
      <t>カタ</t>
    </rPh>
    <phoneticPr fontId="1"/>
  </si>
  <si>
    <t>　ご参加いただく予定です。第3回は名古屋・東京ともそれぞれ対面にて行います。</t>
    <phoneticPr fontId="1"/>
  </si>
  <si>
    <t>　　　　　　　　　第3回の東京会場については，日時・会場ともに未定</t>
    <rPh sb="9" eb="10">
      <t>ダイ</t>
    </rPh>
    <rPh sb="11" eb="12">
      <t>カイ</t>
    </rPh>
    <rPh sb="13" eb="15">
      <t>トウキョウ</t>
    </rPh>
    <rPh sb="15" eb="17">
      <t>カイジョウ</t>
    </rPh>
    <rPh sb="23" eb="25">
      <t>ニチジ</t>
    </rPh>
    <rPh sb="26" eb="28">
      <t>カイジョウ</t>
    </rPh>
    <rPh sb="31" eb="33">
      <t>ミテイ</t>
    </rPh>
    <phoneticPr fontId="1"/>
  </si>
  <si>
    <t>中部</t>
    <rPh sb="0" eb="2">
      <t>チュウブ</t>
    </rPh>
    <phoneticPr fontId="1"/>
  </si>
  <si>
    <t>成田 （国際線出発地になります）</t>
    <rPh sb="0" eb="2">
      <t>ナリタ</t>
    </rPh>
    <rPh sb="4" eb="7">
      <t>コクサイセン</t>
    </rPh>
    <rPh sb="7" eb="10">
      <t>シュッパツチ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</si>
</sst>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yyyy&quot;年&quot;m&quot;月&quot;d&quot;日&quot;;@"/>
    <numFmt numFmtId="177" formatCode="#,##0_ "/>
    <numFmt numFmtId="178" formatCode="[&lt;=999]000;[&lt;=9999]000\-00;000\-0000"/>
    <numFmt numFmtId="179" formatCode="[$-F800]dddd\,\ mmmm\ dd\,\ yyyy"/>
    <numFmt numFmtId="180" formatCode="00"/>
    <numFmt numFmtId="181" formatCode="0&quot;年&quot;"/>
    <numFmt numFmtId="182" formatCode="0_ "/>
    <numFmt numFmtId="183" formatCode="yyyy/mm/dd"/>
    <numFmt numFmtId="184" formatCode="0_);\(0\)"/>
    <numFmt numFmtId="185" formatCode="0.0_ "/>
    <numFmt numFmtId="186" formatCode="mm/dd"/>
    <numFmt numFmtId="187" formatCode="m&quot;月&quot;\ d&quot;日（&quot;aaa&quot;）&quot;;@"/>
    <numFmt numFmtId="188" formatCode="m&quot;月&quot;d&quot;日（&quot;aaa&quot;）&quot;;@"/>
    <numFmt numFmtId="189" formatCode="0\ &quot;日間&quot;"/>
  </numFmts>
  <fonts count="41" x14ac:knownFonts="1">
    <font>
      <sz val="11"/>
      <color theme="1"/>
      <name val="ＭＳ Ｐゴシック"/>
      <family val="3"/>
      <charset val="128"/>
      <scheme val="minor"/>
    </font>
    <font>
      <sz val="6"/>
      <name val="ＭＳ Ｐゴシック"/>
      <family val="3"/>
      <charset val="128"/>
    </font>
    <font>
      <sz val="10.5"/>
      <color indexed="8"/>
      <name val="ＭＳ 明朝"/>
      <family val="1"/>
      <charset val="128"/>
    </font>
    <font>
      <sz val="9"/>
      <color indexed="8"/>
      <name val="ＭＳ 明朝"/>
      <family val="1"/>
      <charset val="128"/>
    </font>
    <font>
      <sz val="12"/>
      <color indexed="8"/>
      <name val="ＭＳ 明朝"/>
      <family val="1"/>
      <charset val="128"/>
    </font>
    <font>
      <sz val="10.5"/>
      <name val="ＭＳ 明朝"/>
      <family val="1"/>
      <charset val="128"/>
    </font>
    <font>
      <sz val="8"/>
      <color indexed="8"/>
      <name val="ＭＳ 明朝"/>
      <family val="1"/>
      <charset val="128"/>
    </font>
    <font>
      <sz val="12"/>
      <name val="ＭＳ 明朝"/>
      <family val="1"/>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sz val="9"/>
      <name val="ＭＳ 明朝"/>
      <family val="1"/>
      <charset val="128"/>
    </font>
    <font>
      <sz val="30"/>
      <name val="ＭＳ 明朝"/>
      <family val="1"/>
      <charset val="128"/>
    </font>
    <font>
      <b/>
      <sz val="9"/>
      <color indexed="81"/>
      <name val="ＭＳ Ｐゴシック"/>
      <family val="3"/>
      <charset val="128"/>
    </font>
    <font>
      <sz val="16"/>
      <name val="HG丸ｺﾞｼｯｸM-PRO"/>
      <family val="3"/>
      <charset val="128"/>
    </font>
    <font>
      <b/>
      <u/>
      <sz val="12"/>
      <color indexed="8"/>
      <name val="ＭＳ 明朝"/>
      <family val="1"/>
      <charset val="128"/>
    </font>
    <font>
      <sz val="10.5"/>
      <color theme="1"/>
      <name val="ＭＳ 明朝"/>
      <family val="1"/>
      <charset val="128"/>
    </font>
    <font>
      <sz val="9"/>
      <color theme="1"/>
      <name val="ＭＳ 明朝"/>
      <family val="1"/>
      <charset val="128"/>
    </font>
    <font>
      <sz val="11"/>
      <name val="ＭＳ Ｐゴシック"/>
      <family val="3"/>
      <charset val="128"/>
      <scheme val="minor"/>
    </font>
    <font>
      <sz val="10.5"/>
      <color theme="4" tint="0.79998168889431442"/>
      <name val="ＭＳ 明朝"/>
      <family val="1"/>
      <charset val="128"/>
    </font>
    <font>
      <sz val="18"/>
      <color theme="1"/>
      <name val="ＭＳ 明朝"/>
      <family val="1"/>
      <charset val="128"/>
    </font>
    <font>
      <sz val="12"/>
      <color theme="1"/>
      <name val="ＭＳ 明朝"/>
      <family val="1"/>
      <charset val="128"/>
    </font>
    <font>
      <sz val="12"/>
      <color theme="1"/>
      <name val="ＭＳ Ｐゴシック"/>
      <family val="3"/>
      <charset val="128"/>
      <scheme val="minor"/>
    </font>
    <font>
      <sz val="16"/>
      <color theme="1"/>
      <name val="HG丸ｺﾞｼｯｸM-PRO"/>
      <family val="3"/>
      <charset val="128"/>
    </font>
    <font>
      <sz val="12"/>
      <color rgb="FF008000"/>
      <name val="ＭＳ 明朝"/>
      <family val="1"/>
      <charset val="128"/>
    </font>
    <font>
      <sz val="10.5"/>
      <color theme="1"/>
      <name val="ＭＳ Ｐゴシック"/>
      <family val="3"/>
      <charset val="128"/>
      <scheme val="minor"/>
    </font>
    <font>
      <sz val="10.5"/>
      <color rgb="FFFF0000"/>
      <name val="ＭＳ 明朝"/>
      <family val="1"/>
      <charset val="128"/>
    </font>
    <font>
      <b/>
      <sz val="10.5"/>
      <color theme="1"/>
      <name val="ＭＳ 明朝"/>
      <family val="1"/>
      <charset val="128"/>
    </font>
    <font>
      <b/>
      <sz val="12"/>
      <color theme="1"/>
      <name val="ＭＳ 明朝"/>
      <family val="1"/>
      <charset val="128"/>
    </font>
    <font>
      <b/>
      <sz val="16"/>
      <color rgb="FF00B050"/>
      <name val="ＭＳ 明朝"/>
      <family val="1"/>
      <charset val="128"/>
    </font>
    <font>
      <sz val="24"/>
      <color theme="1"/>
      <name val="ＭＳ 明朝"/>
      <family val="1"/>
      <charset val="128"/>
    </font>
    <font>
      <sz val="14"/>
      <color theme="1"/>
      <name val="ＭＳ 明朝"/>
      <family val="1"/>
      <charset val="128"/>
    </font>
    <font>
      <sz val="16"/>
      <color theme="1"/>
      <name val="ＭＳ 明朝"/>
      <family val="1"/>
      <charset val="128"/>
    </font>
    <font>
      <sz val="9"/>
      <color theme="1"/>
      <name val="ＭＳ Ｐゴシック"/>
      <family val="3"/>
      <charset val="128"/>
      <scheme val="minor"/>
    </font>
    <font>
      <sz val="30"/>
      <color theme="1"/>
      <name val="ＭＳ Ｐゴシック"/>
      <family val="3"/>
      <charset val="128"/>
      <scheme val="minor"/>
    </font>
    <font>
      <sz val="30"/>
      <color theme="1"/>
      <name val="ＭＳ 明朝"/>
      <family val="1"/>
      <charset val="128"/>
    </font>
    <font>
      <sz val="10"/>
      <color theme="1"/>
      <name val="ＭＳ 明朝"/>
      <family val="1"/>
      <charset val="128"/>
    </font>
    <font>
      <sz val="10"/>
      <color theme="1"/>
      <name val="ＭＳ Ｐゴシック"/>
      <family val="3"/>
      <charset val="128"/>
      <scheme val="minor"/>
    </font>
    <font>
      <sz val="14"/>
      <color theme="1"/>
      <name val="HG丸ｺﾞｼｯｸM-PRO"/>
      <family val="3"/>
      <charset val="128"/>
    </font>
    <font>
      <sz val="24"/>
      <color theme="1"/>
      <name val="ＭＳ Ｐゴシック"/>
      <family val="3"/>
      <charset val="128"/>
      <scheme val="minor"/>
    </font>
    <font>
      <sz val="22"/>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EFEDE"/>
        <bgColor indexed="64"/>
      </patternFill>
    </fill>
    <fill>
      <patternFill patternType="solid">
        <fgColor rgb="FFFEFEDE"/>
        <bgColor rgb="FFFFFFCC"/>
      </patternFill>
    </fill>
  </fills>
  <borders count="87">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ashed">
        <color indexed="64"/>
      </right>
      <top/>
      <bottom style="thin">
        <color indexed="64"/>
      </bottom>
      <diagonal/>
    </border>
    <border>
      <left style="dashed">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dashed">
        <color indexed="64"/>
      </right>
      <top/>
      <bottom/>
      <diagonal/>
    </border>
    <border>
      <left style="hair">
        <color indexed="64"/>
      </left>
      <right style="hair">
        <color indexed="64"/>
      </right>
      <top/>
      <bottom/>
      <diagonal/>
    </border>
    <border>
      <left/>
      <right style="thin">
        <color indexed="64"/>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thin">
        <color indexed="64"/>
      </top>
      <bottom style="dashed">
        <color indexed="64"/>
      </bottom>
      <diagonal/>
    </border>
    <border>
      <left style="hair">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433">
    <xf numFmtId="0" fontId="0" fillId="0" borderId="0" xfId="0">
      <alignment vertical="center"/>
    </xf>
    <xf numFmtId="0" fontId="16" fillId="2" borderId="0" xfId="0" applyFont="1" applyFill="1" applyAlignment="1">
      <alignment horizontal="distributed" vertical="center" justifyLastLine="1"/>
    </xf>
    <xf numFmtId="0" fontId="16" fillId="2" borderId="0" xfId="0" applyFont="1" applyFill="1">
      <alignment vertical="center"/>
    </xf>
    <xf numFmtId="0" fontId="16" fillId="2" borderId="0" xfId="0" applyFont="1" applyFill="1" applyAlignment="1">
      <alignment horizontal="center" vertical="center"/>
    </xf>
    <xf numFmtId="0" fontId="16" fillId="2" borderId="1" xfId="0" applyFont="1" applyFill="1" applyBorder="1">
      <alignment vertical="center"/>
    </xf>
    <xf numFmtId="0" fontId="17" fillId="2" borderId="0" xfId="0" applyFont="1" applyFill="1">
      <alignment vertical="center"/>
    </xf>
    <xf numFmtId="0" fontId="17" fillId="2" borderId="0" xfId="0" applyFont="1" applyFill="1" applyAlignment="1">
      <alignment horizontal="right" vertical="center"/>
    </xf>
    <xf numFmtId="0" fontId="5" fillId="3" borderId="0" xfId="0" applyFont="1" applyFill="1">
      <alignment vertical="center"/>
    </xf>
    <xf numFmtId="0" fontId="16" fillId="3" borderId="0" xfId="0" applyFont="1" applyFill="1" applyAlignment="1">
      <alignment horizontal="distributed" vertical="center" justifyLastLine="1"/>
    </xf>
    <xf numFmtId="0" fontId="16" fillId="3" borderId="0" xfId="0" applyFont="1" applyFill="1">
      <alignment vertical="center"/>
    </xf>
    <xf numFmtId="0" fontId="16" fillId="3" borderId="0" xfId="0" applyFont="1" applyFill="1" applyAlignment="1">
      <alignment horizontal="center" vertical="center"/>
    </xf>
    <xf numFmtId="0" fontId="0" fillId="2" borderId="0" xfId="0" applyFill="1">
      <alignment vertical="center"/>
    </xf>
    <xf numFmtId="0" fontId="0" fillId="4" borderId="2" xfId="0" applyFill="1" applyBorder="1" applyAlignment="1">
      <alignment horizontal="distributed" vertical="center" justifyLastLine="1"/>
    </xf>
    <xf numFmtId="0" fontId="0" fillId="4" borderId="3" xfId="0" applyFill="1" applyBorder="1" applyAlignment="1">
      <alignment horizontal="distributed" vertical="center" justifyLastLine="1"/>
    </xf>
    <xf numFmtId="0" fontId="0" fillId="4" borderId="4" xfId="0" applyFill="1" applyBorder="1" applyAlignment="1">
      <alignment horizontal="distributed" vertical="center" justifyLastLine="1"/>
    </xf>
    <xf numFmtId="0" fontId="0" fillId="4" borderId="5" xfId="0" applyFill="1" applyBorder="1" applyAlignment="1">
      <alignment horizontal="distributed" vertical="center" justifyLastLine="1"/>
    </xf>
    <xf numFmtId="0" fontId="0" fillId="4" borderId="6" xfId="0" applyFill="1" applyBorder="1" applyAlignment="1">
      <alignment horizontal="distributed" vertical="center" justifyLastLine="1"/>
    </xf>
    <xf numFmtId="0" fontId="0" fillId="4" borderId="7" xfId="0" applyFill="1" applyBorder="1" applyAlignment="1">
      <alignment horizontal="distributed" vertical="center" justifyLastLine="1"/>
    </xf>
    <xf numFmtId="0" fontId="0" fillId="4" borderId="8" xfId="0" applyFill="1" applyBorder="1" applyAlignment="1">
      <alignment horizontal="distributed" vertical="center" justifyLastLine="1"/>
    </xf>
    <xf numFmtId="0" fontId="0" fillId="4" borderId="9" xfId="0" applyFill="1" applyBorder="1" applyAlignment="1">
      <alignment horizontal="distributed" vertical="center" justifyLastLine="1"/>
    </xf>
    <xf numFmtId="0" fontId="0" fillId="4" borderId="10" xfId="0" applyFill="1" applyBorder="1" applyAlignment="1">
      <alignment horizontal="distributed" vertical="center" justifyLastLine="1"/>
    </xf>
    <xf numFmtId="0" fontId="0" fillId="2" borderId="11" xfId="0" applyFill="1" applyBorder="1">
      <alignment vertical="center"/>
    </xf>
    <xf numFmtId="180" fontId="0" fillId="2" borderId="11" xfId="0" applyNumberFormat="1" applyFill="1" applyBorder="1" applyAlignment="1">
      <alignment horizontal="center" vertical="center"/>
    </xf>
    <xf numFmtId="180" fontId="0" fillId="2" borderId="12" xfId="0" applyNumberFormat="1" applyFill="1" applyBorder="1" applyAlignment="1">
      <alignment horizontal="center" vertical="center"/>
    </xf>
    <xf numFmtId="0" fontId="0" fillId="2" borderId="13" xfId="0" applyFill="1" applyBorder="1" applyAlignment="1">
      <alignment horizontal="distributed" vertical="center" indent="1"/>
    </xf>
    <xf numFmtId="180" fontId="0" fillId="2" borderId="14" xfId="0" applyNumberFormat="1" applyFill="1" applyBorder="1" applyAlignment="1">
      <alignment horizontal="center" vertical="center"/>
    </xf>
    <xf numFmtId="0" fontId="0" fillId="2" borderId="13" xfId="0" applyFill="1" applyBorder="1">
      <alignment vertical="center"/>
    </xf>
    <xf numFmtId="0" fontId="0" fillId="2" borderId="15" xfId="0" applyFill="1" applyBorder="1">
      <alignment vertical="center"/>
    </xf>
    <xf numFmtId="181" fontId="0" fillId="2" borderId="13" xfId="0" applyNumberForma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shrinkToFit="1"/>
    </xf>
    <xf numFmtId="0" fontId="0" fillId="2" borderId="13" xfId="0" applyFill="1" applyBorder="1" applyAlignment="1">
      <alignment horizontal="center" vertical="center" shrinkToFit="1"/>
    </xf>
    <xf numFmtId="178" fontId="0" fillId="2" borderId="12" xfId="0" applyNumberFormat="1" applyFill="1" applyBorder="1" applyAlignment="1">
      <alignment horizontal="center" vertical="center"/>
    </xf>
    <xf numFmtId="0" fontId="0" fillId="2" borderId="17" xfId="0" applyFill="1" applyBorder="1">
      <alignment vertical="center"/>
    </xf>
    <xf numFmtId="0" fontId="0" fillId="2" borderId="18" xfId="0" applyFill="1" applyBorder="1">
      <alignment vertical="center"/>
    </xf>
    <xf numFmtId="0" fontId="0" fillId="2" borderId="14" xfId="0" applyFill="1" applyBorder="1" applyAlignment="1">
      <alignment horizontal="distributed" vertical="center" indent="1"/>
    </xf>
    <xf numFmtId="0" fontId="0" fillId="2" borderId="14" xfId="0" applyFill="1" applyBorder="1" applyAlignment="1">
      <alignment vertical="center" shrinkToFit="1"/>
    </xf>
    <xf numFmtId="14" fontId="0" fillId="4" borderId="19" xfId="0" applyNumberFormat="1" applyFill="1" applyBorder="1" applyAlignment="1">
      <alignment horizontal="distributed" vertical="center" justifyLastLine="1"/>
    </xf>
    <xf numFmtId="182" fontId="0" fillId="4" borderId="7" xfId="0" applyNumberFormat="1" applyFill="1" applyBorder="1" applyAlignment="1">
      <alignment horizontal="distributed" vertical="center" justifyLastLine="1"/>
    </xf>
    <xf numFmtId="0" fontId="0" fillId="2" borderId="12" xfId="0" applyFill="1" applyBorder="1">
      <alignment vertical="center"/>
    </xf>
    <xf numFmtId="183" fontId="0" fillId="2" borderId="0" xfId="0" applyNumberFormat="1" applyFill="1" applyAlignment="1">
      <alignment horizontal="center" vertical="center"/>
    </xf>
    <xf numFmtId="184" fontId="0" fillId="2" borderId="11" xfId="0" applyNumberFormat="1" applyFill="1" applyBorder="1" applyAlignment="1">
      <alignment horizontal="center" vertical="center"/>
    </xf>
    <xf numFmtId="0" fontId="0" fillId="2" borderId="14" xfId="0" applyFill="1" applyBorder="1" applyAlignment="1">
      <alignment horizontal="center" vertical="center" shrinkToFit="1"/>
    </xf>
    <xf numFmtId="183" fontId="0" fillId="2" borderId="17" xfId="0" applyNumberFormat="1" applyFill="1" applyBorder="1" applyAlignment="1">
      <alignment horizontal="center" vertical="center" shrinkToFit="1"/>
    </xf>
    <xf numFmtId="182" fontId="0" fillId="2" borderId="15" xfId="0" applyNumberFormat="1" applyFill="1" applyBorder="1" applyAlignment="1">
      <alignment horizontal="center" vertical="center" shrinkToFit="1"/>
    </xf>
    <xf numFmtId="183" fontId="0" fillId="2" borderId="13" xfId="0" applyNumberFormat="1" applyFill="1" applyBorder="1" applyAlignment="1">
      <alignment horizontal="center" vertical="center" shrinkToFit="1"/>
    </xf>
    <xf numFmtId="185" fontId="0" fillId="2" borderId="13" xfId="0" applyNumberFormat="1" applyFill="1" applyBorder="1">
      <alignment vertical="center"/>
    </xf>
    <xf numFmtId="0" fontId="0" fillId="2" borderId="14" xfId="0" applyFill="1" applyBorder="1">
      <alignment vertical="center"/>
    </xf>
    <xf numFmtId="0" fontId="18" fillId="2" borderId="17" xfId="1" applyFont="1" applyFill="1" applyBorder="1" applyAlignment="1" applyProtection="1">
      <alignment horizontal="center" vertical="center"/>
    </xf>
    <xf numFmtId="0" fontId="0" fillId="2" borderId="17" xfId="0" applyFill="1" applyBorder="1" applyAlignment="1">
      <alignment horizontal="center" vertical="center"/>
    </xf>
    <xf numFmtId="178" fontId="0" fillId="2" borderId="17" xfId="0" applyNumberFormat="1" applyFill="1" applyBorder="1" applyAlignment="1">
      <alignment horizontal="center" vertical="center"/>
    </xf>
    <xf numFmtId="178" fontId="0" fillId="2" borderId="11" xfId="0" applyNumberFormat="1" applyFill="1" applyBorder="1">
      <alignment vertical="center"/>
    </xf>
    <xf numFmtId="0" fontId="0" fillId="2" borderId="11" xfId="0" applyFill="1" applyBorder="1" applyAlignment="1">
      <alignment horizontal="center" vertical="center"/>
    </xf>
    <xf numFmtId="14" fontId="0" fillId="2" borderId="0" xfId="0" applyNumberFormat="1" applyFill="1">
      <alignment vertical="center"/>
    </xf>
    <xf numFmtId="182" fontId="0" fillId="2" borderId="0" xfId="0" applyNumberFormat="1" applyFill="1">
      <alignment vertical="center"/>
    </xf>
    <xf numFmtId="177" fontId="0" fillId="2" borderId="18" xfId="0" applyNumberFormat="1" applyFill="1" applyBorder="1">
      <alignment vertical="center"/>
    </xf>
    <xf numFmtId="180" fontId="0" fillId="2" borderId="20" xfId="0" applyNumberFormat="1" applyFill="1" applyBorder="1" applyAlignment="1">
      <alignment horizontal="center" vertical="center"/>
    </xf>
    <xf numFmtId="0" fontId="0" fillId="2" borderId="21" xfId="0" applyFill="1" applyBorder="1">
      <alignment vertical="center"/>
    </xf>
    <xf numFmtId="180" fontId="0" fillId="2" borderId="22" xfId="0" applyNumberFormat="1" applyFill="1" applyBorder="1" applyAlignment="1">
      <alignment horizontal="center" vertical="center"/>
    </xf>
    <xf numFmtId="0" fontId="0" fillId="2" borderId="23" xfId="0" applyFill="1" applyBorder="1">
      <alignment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5" borderId="24" xfId="0" applyFill="1" applyBorder="1" applyAlignment="1">
      <alignment horizontal="distributed" vertical="center" justifyLastLine="1"/>
    </xf>
    <xf numFmtId="0" fontId="0" fillId="5" borderId="25" xfId="0" applyFill="1" applyBorder="1" applyAlignment="1">
      <alignment horizontal="distributed" vertical="center" justifyLastLine="1"/>
    </xf>
    <xf numFmtId="180" fontId="0" fillId="2" borderId="26" xfId="0" applyNumberFormat="1" applyFill="1" applyBorder="1" applyAlignment="1">
      <alignment horizontal="center" vertical="center"/>
    </xf>
    <xf numFmtId="0" fontId="0" fillId="2" borderId="27" xfId="0" applyFill="1" applyBorder="1">
      <alignment vertical="center"/>
    </xf>
    <xf numFmtId="0" fontId="0" fillId="4" borderId="28" xfId="0" applyFill="1" applyBorder="1" applyAlignment="1">
      <alignment horizontal="distributed" vertical="center" justifyLastLine="1"/>
    </xf>
    <xf numFmtId="185" fontId="0" fillId="2" borderId="11" xfId="0" applyNumberFormat="1" applyFill="1" applyBorder="1" applyAlignment="1">
      <alignment horizontal="center" vertical="center"/>
    </xf>
    <xf numFmtId="0" fontId="19" fillId="3" borderId="0" xfId="0" applyFont="1" applyFill="1">
      <alignment vertical="center"/>
    </xf>
    <xf numFmtId="186" fontId="0" fillId="2" borderId="11" xfId="0" applyNumberFormat="1" applyFill="1" applyBorder="1" applyAlignment="1">
      <alignment horizontal="center" vertical="center"/>
    </xf>
    <xf numFmtId="0" fontId="0" fillId="4" borderId="19" xfId="0" applyFill="1" applyBorder="1" applyAlignment="1">
      <alignment horizontal="distributed" vertical="center" justifyLastLine="1"/>
    </xf>
    <xf numFmtId="177" fontId="0" fillId="2" borderId="0" xfId="0" applyNumberFormat="1" applyFill="1">
      <alignment vertical="center"/>
    </xf>
    <xf numFmtId="182" fontId="0" fillId="2" borderId="0" xfId="0" applyNumberFormat="1" applyFill="1" applyAlignment="1">
      <alignment horizontal="center" vertical="center" shrinkToFit="1"/>
    </xf>
    <xf numFmtId="0" fontId="16" fillId="5" borderId="1" xfId="0" applyFont="1" applyFill="1" applyBorder="1" applyAlignment="1">
      <alignment horizontal="distributed" vertical="center" justifyLastLine="1"/>
    </xf>
    <xf numFmtId="0" fontId="16" fillId="2" borderId="1" xfId="0" applyFont="1" applyFill="1" applyBorder="1" applyAlignment="1">
      <alignment horizontal="distributed" vertical="center" justifyLastLine="1"/>
    </xf>
    <xf numFmtId="0" fontId="0" fillId="2" borderId="1" xfId="0" applyFill="1" applyBorder="1">
      <alignment vertical="center"/>
    </xf>
    <xf numFmtId="0" fontId="16" fillId="5" borderId="1" xfId="0" applyFont="1" applyFill="1" applyBorder="1">
      <alignment vertical="center"/>
    </xf>
    <xf numFmtId="0" fontId="0" fillId="5" borderId="1" xfId="0" applyFill="1" applyBorder="1">
      <alignment vertical="center"/>
    </xf>
    <xf numFmtId="0" fontId="0" fillId="5" borderId="29" xfId="0" applyFill="1" applyBorder="1">
      <alignment vertical="center"/>
    </xf>
    <xf numFmtId="0" fontId="16" fillId="5" borderId="29" xfId="0" applyFont="1" applyFill="1" applyBorder="1" applyAlignment="1">
      <alignment horizontal="distributed" vertical="center" justifyLastLine="1"/>
    </xf>
    <xf numFmtId="0" fontId="20" fillId="2" borderId="30" xfId="0" applyFont="1" applyFill="1" applyBorder="1" applyAlignment="1">
      <alignment horizontal="center" vertical="center"/>
    </xf>
    <xf numFmtId="0" fontId="20" fillId="2" borderId="30" xfId="0" applyFont="1" applyFill="1" applyBorder="1">
      <alignment vertical="center"/>
    </xf>
    <xf numFmtId="0" fontId="20" fillId="2" borderId="31" xfId="0" applyFont="1" applyFill="1" applyBorder="1">
      <alignment vertical="center"/>
    </xf>
    <xf numFmtId="0" fontId="16" fillId="5" borderId="32" xfId="0" applyFont="1" applyFill="1" applyBorder="1" applyAlignment="1">
      <alignment horizontal="center" vertical="center"/>
    </xf>
    <xf numFmtId="0" fontId="16" fillId="2" borderId="6" xfId="0" applyFont="1" applyFill="1" applyBorder="1">
      <alignment vertical="center"/>
    </xf>
    <xf numFmtId="0" fontId="16" fillId="2" borderId="19" xfId="0" applyFont="1" applyFill="1" applyBorder="1" applyAlignment="1">
      <alignment horizontal="center" vertical="center"/>
    </xf>
    <xf numFmtId="0" fontId="16" fillId="2" borderId="19" xfId="0" applyFont="1" applyFill="1" applyBorder="1">
      <alignment vertical="center"/>
    </xf>
    <xf numFmtId="0" fontId="16" fillId="2" borderId="33" xfId="0" applyFont="1" applyFill="1" applyBorder="1">
      <alignment vertical="center"/>
    </xf>
    <xf numFmtId="0" fontId="17" fillId="2" borderId="33" xfId="0" applyFont="1" applyFill="1" applyBorder="1" applyAlignment="1">
      <alignment horizontal="right" vertical="center"/>
    </xf>
    <xf numFmtId="179" fontId="21" fillId="2" borderId="33" xfId="0" applyNumberFormat="1" applyFont="1" applyFill="1" applyBorder="1" applyAlignment="1">
      <alignment horizontal="distributed" vertical="center" indent="1"/>
    </xf>
    <xf numFmtId="179" fontId="22" fillId="2" borderId="33" xfId="0" applyNumberFormat="1" applyFont="1" applyFill="1" applyBorder="1" applyAlignment="1">
      <alignment horizontal="distributed" vertical="center" indent="1"/>
    </xf>
    <xf numFmtId="179" fontId="22" fillId="2" borderId="34" xfId="0" applyNumberFormat="1" applyFont="1" applyFill="1" applyBorder="1" applyAlignment="1">
      <alignment horizontal="distributed" vertical="center" indent="1"/>
    </xf>
    <xf numFmtId="0" fontId="23" fillId="2" borderId="0" xfId="0" applyFont="1" applyFill="1" applyAlignment="1">
      <alignment vertical="center" justifyLastLine="1"/>
    </xf>
    <xf numFmtId="0" fontId="16" fillId="2" borderId="0" xfId="0" applyFont="1" applyFill="1" applyAlignment="1"/>
    <xf numFmtId="0" fontId="23" fillId="2" borderId="0" xfId="0" applyFont="1" applyFill="1" applyAlignment="1"/>
    <xf numFmtId="0" fontId="21" fillId="2" borderId="0" xfId="0" applyFont="1" applyFill="1" applyAlignment="1">
      <alignment horizontal="left" vertical="center" indent="1"/>
    </xf>
    <xf numFmtId="0" fontId="21" fillId="2" borderId="0" xfId="0" applyFont="1" applyFill="1" applyAlignment="1">
      <alignment vertical="center" justifyLastLine="1"/>
    </xf>
    <xf numFmtId="0" fontId="24" fillId="2" borderId="0" xfId="0" applyFont="1" applyFill="1" applyAlignment="1"/>
    <xf numFmtId="0" fontId="21" fillId="2" borderId="0" xfId="0" applyFont="1" applyFill="1" applyAlignment="1"/>
    <xf numFmtId="0" fontId="21" fillId="2" borderId="0" xfId="0" applyFont="1" applyFill="1" applyAlignment="1">
      <alignment vertical="distributed" wrapText="1"/>
    </xf>
    <xf numFmtId="0" fontId="22" fillId="2" borderId="0" xfId="0" applyFont="1" applyFill="1" applyAlignment="1">
      <alignment vertical="distributed"/>
    </xf>
    <xf numFmtId="0" fontId="16" fillId="2" borderId="33" xfId="0" applyFont="1" applyFill="1" applyBorder="1" applyAlignment="1">
      <alignment horizontal="center" vertical="center"/>
    </xf>
    <xf numFmtId="0" fontId="16" fillId="2" borderId="34" xfId="0" applyFont="1" applyFill="1" applyBorder="1">
      <alignment vertical="center"/>
    </xf>
    <xf numFmtId="179" fontId="16" fillId="2" borderId="33" xfId="0" applyNumberFormat="1" applyFont="1" applyFill="1" applyBorder="1">
      <alignment vertical="center"/>
    </xf>
    <xf numFmtId="179" fontId="16" fillId="2" borderId="33" xfId="0" applyNumberFormat="1" applyFont="1" applyFill="1" applyBorder="1" applyAlignment="1">
      <alignment horizontal="distributed" vertical="center" indent="1"/>
    </xf>
    <xf numFmtId="0" fontId="16" fillId="2" borderId="18" xfId="0" applyFont="1" applyFill="1" applyBorder="1">
      <alignment vertical="center"/>
    </xf>
    <xf numFmtId="0" fontId="16" fillId="2" borderId="12" xfId="0" applyFont="1" applyFill="1" applyBorder="1" applyAlignment="1">
      <alignment horizontal="distributed" vertical="center" justifyLastLine="1"/>
    </xf>
    <xf numFmtId="0" fontId="16" fillId="2" borderId="0" xfId="0" applyFont="1" applyFill="1" applyAlignment="1">
      <alignment vertical="center" justifyLastLine="1"/>
    </xf>
    <xf numFmtId="179" fontId="25" fillId="2" borderId="18" xfId="0" applyNumberFormat="1" applyFont="1" applyFill="1" applyBorder="1" applyAlignment="1">
      <alignment horizontal="distributed" vertical="center" indent="1"/>
    </xf>
    <xf numFmtId="179" fontId="25" fillId="2" borderId="5" xfId="0" applyNumberFormat="1" applyFont="1" applyFill="1" applyBorder="1" applyAlignment="1">
      <alignment horizontal="distributed" vertical="center" indent="1"/>
    </xf>
    <xf numFmtId="0" fontId="16" fillId="2" borderId="1" xfId="0" applyFont="1" applyFill="1" applyBorder="1" applyAlignment="1">
      <alignment vertical="center" justifyLastLine="1"/>
    </xf>
    <xf numFmtId="0" fontId="17" fillId="2" borderId="6" xfId="0" applyFont="1" applyFill="1" applyBorder="1">
      <alignment vertical="center"/>
    </xf>
    <xf numFmtId="0" fontId="17" fillId="2" borderId="19" xfId="0" applyFont="1" applyFill="1" applyBorder="1">
      <alignment vertical="center"/>
    </xf>
    <xf numFmtId="0" fontId="16" fillId="2" borderId="35" xfId="0" applyFont="1" applyFill="1" applyBorder="1" applyAlignment="1">
      <alignment horizontal="center" vertical="center"/>
    </xf>
    <xf numFmtId="0" fontId="16" fillId="2" borderId="29" xfId="0" applyFont="1" applyFill="1" applyBorder="1">
      <alignment vertical="center"/>
    </xf>
    <xf numFmtId="0" fontId="16" fillId="2" borderId="5" xfId="0" applyFont="1" applyFill="1" applyBorder="1">
      <alignment vertical="center"/>
    </xf>
    <xf numFmtId="0" fontId="26" fillId="3" borderId="0" xfId="0" applyFont="1" applyFill="1">
      <alignment vertical="center"/>
    </xf>
    <xf numFmtId="0" fontId="27" fillId="3" borderId="0" xfId="0" applyFont="1" applyFill="1">
      <alignment vertical="center"/>
    </xf>
    <xf numFmtId="0" fontId="28" fillId="3" borderId="0" xfId="0" applyFont="1" applyFill="1">
      <alignment vertical="center"/>
    </xf>
    <xf numFmtId="0" fontId="29" fillId="3" borderId="0" xfId="0" applyFont="1" applyFill="1">
      <alignment vertical="center"/>
    </xf>
    <xf numFmtId="0" fontId="19" fillId="3" borderId="0" xfId="0" quotePrefix="1" applyFont="1" applyFill="1">
      <alignment vertical="center"/>
    </xf>
    <xf numFmtId="0" fontId="19" fillId="3" borderId="0" xfId="0" applyFont="1" applyFill="1" applyProtection="1">
      <alignment vertical="center"/>
      <protection locked="0"/>
    </xf>
    <xf numFmtId="0" fontId="19" fillId="3" borderId="0" xfId="0" quotePrefix="1" applyFont="1" applyFill="1" applyProtection="1">
      <alignment vertical="center"/>
      <protection locked="0"/>
    </xf>
    <xf numFmtId="0" fontId="16" fillId="2" borderId="2" xfId="0" applyFont="1" applyFill="1" applyBorder="1" applyAlignment="1">
      <alignment horizontal="center" vertical="center"/>
    </xf>
    <xf numFmtId="0" fontId="0" fillId="2" borderId="12" xfId="0" applyFill="1" applyBorder="1" applyAlignment="1">
      <alignment horizontal="center" vertical="center"/>
    </xf>
    <xf numFmtId="0" fontId="21" fillId="6" borderId="12" xfId="0" applyFont="1" applyFill="1" applyBorder="1" applyAlignment="1">
      <alignment horizontal="center" vertical="center"/>
    </xf>
    <xf numFmtId="0" fontId="21" fillId="6" borderId="0" xfId="0" applyFont="1" applyFill="1" applyAlignment="1">
      <alignment horizontal="center" vertical="center"/>
    </xf>
    <xf numFmtId="0" fontId="30" fillId="6" borderId="0" xfId="0" applyFont="1" applyFill="1" applyAlignment="1">
      <alignment horizontal="center" vertical="center"/>
    </xf>
    <xf numFmtId="0" fontId="14" fillId="2" borderId="0" xfId="0" applyFont="1" applyFill="1" applyAlignment="1"/>
    <xf numFmtId="0" fontId="21" fillId="2" borderId="0" xfId="0" applyFont="1" applyFill="1" applyAlignment="1">
      <alignment vertical="distributed" wrapText="1"/>
    </xf>
    <xf numFmtId="0" fontId="22" fillId="0" borderId="0" xfId="0" applyFont="1" applyAlignment="1">
      <alignment vertical="distributed"/>
    </xf>
    <xf numFmtId="0" fontId="31" fillId="2" borderId="1" xfId="0" applyFont="1" applyFill="1" applyBorder="1" applyAlignment="1">
      <alignment horizontal="center" vertical="center" shrinkToFit="1"/>
    </xf>
    <xf numFmtId="0" fontId="0" fillId="0" borderId="1" xfId="0" applyBorder="1" applyAlignment="1">
      <alignment vertical="center" shrinkToFit="1"/>
    </xf>
    <xf numFmtId="0" fontId="0" fillId="0" borderId="29" xfId="0" applyBorder="1" applyAlignment="1">
      <alignment vertical="center" shrinkToFit="1"/>
    </xf>
    <xf numFmtId="0" fontId="0" fillId="0" borderId="19" xfId="0" applyBorder="1" applyAlignment="1">
      <alignment vertical="center" shrinkToFit="1"/>
    </xf>
    <xf numFmtId="0" fontId="0" fillId="0" borderId="5" xfId="0" applyBorder="1" applyAlignment="1">
      <alignment vertical="center" shrinkToFit="1"/>
    </xf>
    <xf numFmtId="0" fontId="16" fillId="2" borderId="35" xfId="0" applyFont="1" applyFill="1" applyBorder="1" applyAlignment="1">
      <alignment vertical="center" shrinkToFit="1"/>
    </xf>
    <xf numFmtId="0" fontId="16" fillId="5" borderId="36" xfId="0" applyFont="1" applyFill="1" applyBorder="1" applyAlignment="1">
      <alignment horizontal="distributed" vertical="center" indent="1"/>
    </xf>
    <xf numFmtId="0" fontId="0" fillId="5" borderId="33" xfId="0" applyFill="1" applyBorder="1" applyAlignment="1">
      <alignment horizontal="distributed" vertical="center" indent="1"/>
    </xf>
    <xf numFmtId="0" fontId="0" fillId="5" borderId="34" xfId="0" applyFill="1" applyBorder="1" applyAlignment="1">
      <alignment horizontal="distributed" vertical="center" indent="1"/>
    </xf>
    <xf numFmtId="0" fontId="21" fillId="2" borderId="0" xfId="0" applyFont="1" applyFill="1" applyAlignment="1">
      <alignment horizontal="distributed" vertical="center"/>
    </xf>
    <xf numFmtId="0" fontId="22" fillId="0" borderId="0" xfId="0" applyFont="1">
      <alignment vertical="center"/>
    </xf>
    <xf numFmtId="0" fontId="21" fillId="2" borderId="0" xfId="0" applyFont="1" applyFill="1">
      <alignment vertical="center"/>
    </xf>
    <xf numFmtId="0" fontId="16" fillId="5" borderId="35" xfId="0" applyFont="1" applyFill="1" applyBorder="1" applyAlignment="1">
      <alignment horizontal="distributed" vertical="center" justifyLastLine="1"/>
    </xf>
    <xf numFmtId="0" fontId="0" fillId="0" borderId="1" xfId="0" applyBorder="1" applyAlignment="1">
      <alignment horizontal="distributed" vertical="center" justifyLastLine="1"/>
    </xf>
    <xf numFmtId="0" fontId="0" fillId="0" borderId="29" xfId="0" applyBorder="1" applyAlignment="1">
      <alignment horizontal="distributed" vertical="center" justifyLastLine="1"/>
    </xf>
    <xf numFmtId="0" fontId="16" fillId="5" borderId="6" xfId="0" applyFont="1" applyFill="1" applyBorder="1" applyAlignment="1">
      <alignment horizontal="distributed" vertical="center" justifyLastLine="1"/>
    </xf>
    <xf numFmtId="0" fontId="0" fillId="0" borderId="19"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16" fillId="5" borderId="37" xfId="0" applyFont="1" applyFill="1" applyBorder="1" applyAlignment="1">
      <alignment horizontal="distributed" vertical="center" justifyLastLine="1"/>
    </xf>
    <xf numFmtId="0" fontId="0" fillId="0" borderId="37" xfId="0" applyBorder="1" applyAlignment="1">
      <alignment horizontal="distributed" vertical="center" justifyLastLine="1"/>
    </xf>
    <xf numFmtId="0" fontId="0" fillId="0" borderId="38" xfId="0" applyBorder="1" applyAlignment="1">
      <alignment horizontal="distributed" vertical="center" justifyLastLine="1"/>
    </xf>
    <xf numFmtId="0" fontId="32" fillId="6" borderId="1" xfId="0" applyFont="1" applyFill="1" applyBorder="1" applyAlignment="1" applyProtection="1">
      <alignment horizontal="center" vertical="center" shrinkToFit="1"/>
      <protection locked="0"/>
    </xf>
    <xf numFmtId="0" fontId="32" fillId="6" borderId="29" xfId="0" applyFont="1" applyFill="1" applyBorder="1" applyAlignment="1" applyProtection="1">
      <alignment horizontal="center" vertical="center" shrinkToFit="1"/>
      <protection locked="0"/>
    </xf>
    <xf numFmtId="0" fontId="32" fillId="6" borderId="0" xfId="0" applyFont="1" applyFill="1" applyAlignment="1" applyProtection="1">
      <alignment horizontal="center" vertical="center" shrinkToFit="1"/>
      <protection locked="0"/>
    </xf>
    <xf numFmtId="0" fontId="32" fillId="6" borderId="18" xfId="0" applyFont="1" applyFill="1" applyBorder="1" applyAlignment="1" applyProtection="1">
      <alignment horizontal="center" vertical="center" shrinkToFit="1"/>
      <protection locked="0"/>
    </xf>
    <xf numFmtId="179" fontId="21" fillId="6" borderId="0" xfId="0" applyNumberFormat="1" applyFont="1" applyFill="1" applyAlignment="1" applyProtection="1">
      <alignment horizontal="distributed" vertical="center" indent="1"/>
      <protection locked="0"/>
    </xf>
    <xf numFmtId="179" fontId="22" fillId="6" borderId="0" xfId="0" applyNumberFormat="1" applyFont="1" applyFill="1" applyAlignment="1" applyProtection="1">
      <alignment horizontal="distributed" vertical="center" indent="1"/>
      <protection locked="0"/>
    </xf>
    <xf numFmtId="0" fontId="21" fillId="6" borderId="36" xfId="0" applyFont="1" applyFill="1" applyBorder="1" applyAlignment="1">
      <alignment horizontal="center" vertical="center"/>
    </xf>
    <xf numFmtId="0" fontId="0" fillId="6" borderId="33" xfId="0" applyFill="1" applyBorder="1">
      <alignment vertical="center"/>
    </xf>
    <xf numFmtId="0" fontId="16" fillId="5" borderId="39" xfId="0" applyFont="1" applyFill="1" applyBorder="1" applyAlignment="1">
      <alignment horizontal="distributed" vertical="center" indent="1"/>
    </xf>
    <xf numFmtId="0" fontId="16" fillId="5" borderId="40" xfId="0" applyFont="1" applyFill="1" applyBorder="1" applyAlignment="1">
      <alignment horizontal="distributed" vertical="center" wrapText="1" indent="1"/>
    </xf>
    <xf numFmtId="0" fontId="16" fillId="5" borderId="40" xfId="0" applyFont="1" applyFill="1" applyBorder="1" applyAlignment="1">
      <alignment horizontal="distributed" vertical="center" indent="1"/>
    </xf>
    <xf numFmtId="0" fontId="16" fillId="5" borderId="41" xfId="0" applyFont="1" applyFill="1" applyBorder="1" applyAlignment="1">
      <alignment horizontal="distributed" vertical="center" wrapText="1" indent="1"/>
    </xf>
    <xf numFmtId="0" fontId="16" fillId="5" borderId="41" xfId="0" applyFont="1" applyFill="1" applyBorder="1" applyAlignment="1">
      <alignment horizontal="distributed" vertical="center" indent="1"/>
    </xf>
    <xf numFmtId="0" fontId="0" fillId="5" borderId="42" xfId="0" applyFill="1" applyBorder="1" applyAlignment="1">
      <alignment horizontal="distributed" vertical="center" indent="1"/>
    </xf>
    <xf numFmtId="176" fontId="16" fillId="2" borderId="32" xfId="0" applyNumberFormat="1" applyFont="1" applyFill="1" applyBorder="1" applyAlignment="1">
      <alignment horizontal="center" vertical="center" justifyLastLine="1"/>
    </xf>
    <xf numFmtId="176" fontId="16" fillId="2" borderId="43" xfId="0" applyNumberFormat="1" applyFont="1" applyFill="1" applyBorder="1" applyAlignment="1">
      <alignment horizontal="center" vertical="center" justifyLastLine="1"/>
    </xf>
    <xf numFmtId="189" fontId="16" fillId="2" borderId="44" xfId="0" applyNumberFormat="1" applyFont="1" applyFill="1" applyBorder="1" applyAlignment="1">
      <alignment horizontal="center" vertical="center" justifyLastLine="1"/>
    </xf>
    <xf numFmtId="0" fontId="21" fillId="6" borderId="12" xfId="0" applyFont="1" applyFill="1" applyBorder="1" applyAlignment="1">
      <alignment horizontal="center" vertical="center"/>
    </xf>
    <xf numFmtId="0" fontId="21" fillId="6" borderId="0" xfId="0" applyFont="1" applyFill="1" applyAlignment="1">
      <alignment horizontal="center" vertical="center"/>
    </xf>
    <xf numFmtId="0" fontId="16" fillId="5" borderId="45" xfId="0" applyFont="1" applyFill="1" applyBorder="1" applyAlignment="1">
      <alignment horizontal="distributed" vertical="center" justifyLastLine="1"/>
    </xf>
    <xf numFmtId="0" fontId="0" fillId="0" borderId="46" xfId="0" applyBorder="1" applyAlignment="1">
      <alignment horizontal="distributed" vertical="center" justifyLastLine="1"/>
    </xf>
    <xf numFmtId="0" fontId="0" fillId="0" borderId="47" xfId="0" applyBorder="1" applyAlignment="1">
      <alignment horizontal="distributed" vertical="center" justifyLastLine="1"/>
    </xf>
    <xf numFmtId="0" fontId="17" fillId="5" borderId="51" xfId="0" applyFont="1" applyFill="1" applyBorder="1" applyAlignment="1">
      <alignment horizontal="distributed" vertical="center" justifyLastLine="1"/>
    </xf>
    <xf numFmtId="0" fontId="33" fillId="0" borderId="51" xfId="0" applyFont="1" applyBorder="1" applyAlignment="1">
      <alignment horizontal="distributed" vertical="center" justifyLastLine="1"/>
    </xf>
    <xf numFmtId="0" fontId="7" fillId="6" borderId="48" xfId="0" applyFont="1" applyFill="1" applyBorder="1" applyAlignment="1" applyProtection="1">
      <alignment horizontal="left" vertical="center" indent="1" shrinkToFit="1"/>
      <protection locked="0"/>
    </xf>
    <xf numFmtId="0" fontId="0" fillId="6" borderId="49" xfId="0" applyFill="1" applyBorder="1" applyAlignment="1" applyProtection="1">
      <alignment horizontal="left" vertical="center" indent="1" shrinkToFit="1"/>
      <protection locked="0"/>
    </xf>
    <xf numFmtId="0" fontId="0" fillId="0" borderId="49" xfId="0" applyBorder="1" applyAlignment="1" applyProtection="1">
      <alignment horizontal="left" vertical="center" indent="1" shrinkToFit="1"/>
      <protection locked="0"/>
    </xf>
    <xf numFmtId="0" fontId="0" fillId="0" borderId="55" xfId="0" applyBorder="1" applyAlignment="1" applyProtection="1">
      <alignment horizontal="left" vertical="center" indent="1" shrinkToFit="1"/>
      <protection locked="0"/>
    </xf>
    <xf numFmtId="0" fontId="12" fillId="6" borderId="56" xfId="0" applyFont="1" applyFill="1" applyBorder="1" applyAlignment="1" applyProtection="1">
      <alignment horizontal="center" vertical="center" shrinkToFit="1"/>
      <protection locked="0"/>
    </xf>
    <xf numFmtId="0" fontId="34" fillId="6" borderId="57" xfId="0" applyFont="1" applyFill="1" applyBorder="1" applyAlignment="1" applyProtection="1">
      <alignment horizontal="center" vertical="center" shrinkToFit="1"/>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34" fillId="6" borderId="59" xfId="0" applyFont="1" applyFill="1" applyBorder="1" applyAlignment="1" applyProtection="1">
      <alignment horizontal="center" vertical="center" shrinkToFit="1"/>
      <protection locked="0"/>
    </xf>
    <xf numFmtId="0" fontId="34" fillId="6" borderId="60" xfId="0" applyFont="1" applyFill="1" applyBorder="1" applyAlignment="1" applyProtection="1">
      <alignment horizontal="center" vertical="center" shrinkToFit="1"/>
      <protection locked="0"/>
    </xf>
    <xf numFmtId="0" fontId="0" fillId="0" borderId="60" xfId="0" applyBorder="1" applyProtection="1">
      <alignment vertical="center"/>
      <protection locked="0"/>
    </xf>
    <xf numFmtId="0" fontId="0" fillId="0" borderId="61" xfId="0" applyBorder="1" applyProtection="1">
      <alignment vertical="center"/>
      <protection locked="0"/>
    </xf>
    <xf numFmtId="0" fontId="21" fillId="6" borderId="62" xfId="0" applyFont="1" applyFill="1" applyBorder="1" applyAlignment="1" applyProtection="1">
      <alignment horizontal="left" vertical="center" indent="1" shrinkToFit="1"/>
      <protection locked="0"/>
    </xf>
    <xf numFmtId="0" fontId="0" fillId="0" borderId="50" xfId="0" applyBorder="1" applyAlignment="1" applyProtection="1">
      <alignment horizontal="left" vertical="center" indent="1" shrinkToFit="1"/>
      <protection locked="0"/>
    </xf>
    <xf numFmtId="0" fontId="35" fillId="6" borderId="63" xfId="0" applyFont="1" applyFill="1" applyBorder="1" applyAlignment="1" applyProtection="1">
      <alignment horizontal="center" vertical="center" shrinkToFit="1"/>
      <protection locked="0"/>
    </xf>
    <xf numFmtId="0" fontId="35" fillId="6" borderId="57" xfId="0" applyFont="1" applyFill="1" applyBorder="1" applyAlignment="1" applyProtection="1">
      <alignment horizontal="center" vertical="center" shrinkToFit="1"/>
      <protection locked="0"/>
    </xf>
    <xf numFmtId="0" fontId="0" fillId="0" borderId="57" xfId="0" applyBorder="1" applyAlignment="1" applyProtection="1">
      <alignment vertical="center" shrinkToFit="1"/>
      <protection locked="0"/>
    </xf>
    <xf numFmtId="0" fontId="0" fillId="0" borderId="64" xfId="0" applyBorder="1" applyAlignment="1" applyProtection="1">
      <alignment vertical="center" shrinkToFit="1"/>
      <protection locked="0"/>
    </xf>
    <xf numFmtId="0" fontId="35" fillId="6" borderId="65" xfId="0" applyFont="1" applyFill="1" applyBorder="1" applyAlignment="1" applyProtection="1">
      <alignment horizontal="center" vertical="center" shrinkToFit="1"/>
      <protection locked="0"/>
    </xf>
    <xf numFmtId="0" fontId="35" fillId="6" borderId="60" xfId="0" applyFont="1" applyFill="1" applyBorder="1" applyAlignment="1" applyProtection="1">
      <alignment horizontal="center" vertical="center" shrinkToFit="1"/>
      <protection locked="0"/>
    </xf>
    <xf numFmtId="0" fontId="0" fillId="0" borderId="60" xfId="0" applyBorder="1" applyAlignment="1" applyProtection="1">
      <alignment vertical="center" shrinkToFit="1"/>
      <protection locked="0"/>
    </xf>
    <xf numFmtId="0" fontId="0" fillId="0" borderId="66" xfId="0" applyBorder="1" applyAlignment="1" applyProtection="1">
      <alignment vertical="center" shrinkToFit="1"/>
      <protection locked="0"/>
    </xf>
    <xf numFmtId="0" fontId="16" fillId="5" borderId="12" xfId="0" applyFont="1" applyFill="1" applyBorder="1" applyAlignment="1">
      <alignment horizontal="left" vertical="center" indent="1"/>
    </xf>
    <xf numFmtId="0" fontId="16" fillId="5" borderId="0" xfId="0" applyFont="1" applyFill="1" applyAlignment="1">
      <alignment horizontal="left" vertical="center" indent="1"/>
    </xf>
    <xf numFmtId="0" fontId="0" fillId="0" borderId="0" xfId="0" applyAlignment="1">
      <alignment horizontal="left" vertical="center" indent="1"/>
    </xf>
    <xf numFmtId="0" fontId="0" fillId="0" borderId="18" xfId="0" applyBorder="1" applyAlignment="1">
      <alignment horizontal="left" vertical="center" indent="1"/>
    </xf>
    <xf numFmtId="0" fontId="16" fillId="6" borderId="52" xfId="0" applyFont="1" applyFill="1" applyBorder="1" applyAlignment="1" applyProtection="1">
      <alignment vertical="top" wrapText="1"/>
      <protection locked="0"/>
    </xf>
    <xf numFmtId="0" fontId="16" fillId="6" borderId="53" xfId="0" applyFont="1" applyFill="1" applyBorder="1" applyAlignment="1" applyProtection="1">
      <alignment vertical="top" wrapText="1"/>
      <protection locked="0"/>
    </xf>
    <xf numFmtId="0" fontId="0" fillId="6" borderId="53" xfId="0" applyFill="1" applyBorder="1" applyAlignment="1" applyProtection="1">
      <alignment vertical="top" wrapText="1"/>
      <protection locked="0"/>
    </xf>
    <xf numFmtId="0" fontId="0" fillId="6" borderId="54" xfId="0" applyFill="1" applyBorder="1" applyAlignment="1" applyProtection="1">
      <alignment vertical="top" wrapText="1"/>
      <protection locked="0"/>
    </xf>
    <xf numFmtId="0" fontId="0" fillId="6" borderId="12" xfId="0" applyFill="1" applyBorder="1" applyAlignment="1" applyProtection="1">
      <alignment vertical="top" wrapText="1"/>
      <protection locked="0"/>
    </xf>
    <xf numFmtId="0" fontId="0" fillId="6" borderId="0" xfId="0" applyFill="1" applyAlignment="1" applyProtection="1">
      <alignment vertical="top" wrapText="1"/>
      <protection locked="0"/>
    </xf>
    <xf numFmtId="0" fontId="0" fillId="6" borderId="18"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0" fillId="6" borderId="19" xfId="0" applyFill="1" applyBorder="1" applyAlignment="1" applyProtection="1">
      <alignment vertical="top" wrapText="1"/>
      <protection locked="0"/>
    </xf>
    <xf numFmtId="0" fontId="0" fillId="6" borderId="5" xfId="0" applyFill="1" applyBorder="1" applyAlignment="1" applyProtection="1">
      <alignment vertical="top" wrapText="1"/>
      <protection locked="0"/>
    </xf>
    <xf numFmtId="0" fontId="20" fillId="2" borderId="30" xfId="0" applyFont="1" applyFill="1" applyBorder="1" applyAlignment="1">
      <alignment horizontal="distributed" vertical="center" justifyLastLine="1"/>
    </xf>
    <xf numFmtId="187" fontId="16" fillId="5" borderId="1" xfId="0" applyNumberFormat="1" applyFont="1" applyFill="1" applyBorder="1" applyAlignment="1">
      <alignment horizontal="center" vertical="center" justifyLastLine="1"/>
    </xf>
    <xf numFmtId="20"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xf>
    <xf numFmtId="0" fontId="0" fillId="0" borderId="1" xfId="0" applyBorder="1">
      <alignment vertical="center"/>
    </xf>
    <xf numFmtId="0" fontId="20" fillId="6" borderId="30" xfId="0" applyFont="1" applyFill="1" applyBorder="1" applyAlignment="1">
      <alignment horizontal="center" vertical="center"/>
    </xf>
    <xf numFmtId="0" fontId="16" fillId="5" borderId="45" xfId="0" applyFont="1" applyFill="1" applyBorder="1" applyAlignment="1">
      <alignment horizontal="left" vertical="center" indent="1"/>
    </xf>
    <xf numFmtId="0" fontId="16" fillId="5" borderId="46" xfId="0" applyFont="1" applyFill="1" applyBorder="1" applyAlignment="1">
      <alignment horizontal="left" vertical="center" indent="1"/>
    </xf>
    <xf numFmtId="0" fontId="0" fillId="0" borderId="46" xfId="0" applyBorder="1" applyAlignment="1">
      <alignment horizontal="left" vertical="center" indent="1"/>
    </xf>
    <xf numFmtId="0" fontId="0" fillId="0" borderId="47" xfId="0" applyBorder="1" applyAlignment="1">
      <alignment horizontal="left" vertical="center" indent="1"/>
    </xf>
    <xf numFmtId="0" fontId="16" fillId="5" borderId="36" xfId="0" applyFont="1" applyFill="1" applyBorder="1" applyAlignment="1">
      <alignment vertical="center" justifyLastLine="1"/>
    </xf>
    <xf numFmtId="0" fontId="16" fillId="5" borderId="33" xfId="0" applyFont="1" applyFill="1" applyBorder="1" applyAlignment="1">
      <alignment vertical="center" justifyLastLine="1"/>
    </xf>
    <xf numFmtId="0" fontId="0" fillId="0" borderId="33" xfId="0" applyBorder="1" applyAlignment="1">
      <alignment horizontal="center" vertical="center" justifyLastLine="1"/>
    </xf>
    <xf numFmtId="178" fontId="21" fillId="6" borderId="1" xfId="0" applyNumberFormat="1" applyFont="1" applyFill="1" applyBorder="1" applyProtection="1">
      <alignment vertical="center"/>
      <protection locked="0"/>
    </xf>
    <xf numFmtId="0" fontId="21" fillId="6" borderId="6" xfId="0" applyFont="1" applyFill="1" applyBorder="1" applyAlignment="1" applyProtection="1">
      <alignment horizontal="left" vertical="center" indent="1" shrinkToFit="1"/>
      <protection locked="0"/>
    </xf>
    <xf numFmtId="0" fontId="0" fillId="0" borderId="19"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21" fillId="6" borderId="1" xfId="0" applyFont="1" applyFill="1" applyBorder="1" applyAlignment="1" applyProtection="1">
      <alignment vertical="center" shrinkToFit="1"/>
      <protection locked="0"/>
    </xf>
    <xf numFmtId="0" fontId="0" fillId="0" borderId="1" xfId="0" applyBorder="1" applyProtection="1">
      <alignment vertical="center"/>
      <protection locked="0"/>
    </xf>
    <xf numFmtId="0" fontId="0" fillId="0" borderId="29" xfId="0" applyBorder="1" applyProtection="1">
      <alignment vertical="center"/>
      <protection locked="0"/>
    </xf>
    <xf numFmtId="0" fontId="16" fillId="5" borderId="1" xfId="0" applyFont="1" applyFill="1" applyBorder="1" applyAlignment="1">
      <alignment horizontal="distributed" vertical="center" justifyLastLine="1"/>
    </xf>
    <xf numFmtId="0" fontId="16" fillId="5" borderId="29" xfId="0" applyFont="1" applyFill="1" applyBorder="1" applyAlignment="1">
      <alignment horizontal="distributed" vertical="center" justifyLastLine="1"/>
    </xf>
    <xf numFmtId="0" fontId="16" fillId="5" borderId="12" xfId="0" applyFont="1" applyFill="1" applyBorder="1" applyAlignment="1">
      <alignment horizontal="distributed" vertical="center" justifyLastLine="1"/>
    </xf>
    <xf numFmtId="0" fontId="16" fillId="5" borderId="0" xfId="0" applyFont="1" applyFill="1" applyAlignment="1">
      <alignment horizontal="distributed" vertical="center" justifyLastLine="1"/>
    </xf>
    <xf numFmtId="0" fontId="16" fillId="5" borderId="18" xfId="0" applyFont="1" applyFill="1" applyBorder="1" applyAlignment="1">
      <alignment horizontal="distributed" vertical="center" justifyLastLine="1"/>
    </xf>
    <xf numFmtId="0" fontId="32" fillId="6" borderId="35" xfId="0" applyFont="1" applyFill="1" applyBorder="1" applyAlignment="1" applyProtection="1">
      <alignment horizontal="center" vertical="center" shrinkToFit="1"/>
      <protection locked="0"/>
    </xf>
    <xf numFmtId="0" fontId="32" fillId="6" borderId="6" xfId="0" applyFont="1" applyFill="1" applyBorder="1" applyAlignment="1" applyProtection="1">
      <alignment horizontal="center" vertical="center" shrinkToFit="1"/>
      <protection locked="0"/>
    </xf>
    <xf numFmtId="0" fontId="32" fillId="6" borderId="19" xfId="0" applyFont="1" applyFill="1" applyBorder="1" applyAlignment="1" applyProtection="1">
      <alignment horizontal="center" vertical="center" shrinkToFit="1"/>
      <protection locked="0"/>
    </xf>
    <xf numFmtId="0" fontId="16" fillId="5" borderId="35"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0" fillId="5" borderId="6" xfId="0" applyFill="1" applyBorder="1" applyAlignment="1">
      <alignment vertical="center" wrapText="1"/>
    </xf>
    <xf numFmtId="0" fontId="0" fillId="5" borderId="19" xfId="0" applyFill="1" applyBorder="1" applyAlignment="1">
      <alignment vertical="center" wrapText="1"/>
    </xf>
    <xf numFmtId="0" fontId="0" fillId="5" borderId="5" xfId="0" applyFill="1" applyBorder="1" applyAlignment="1">
      <alignment vertical="center" wrapText="1"/>
    </xf>
    <xf numFmtId="188" fontId="16" fillId="5" borderId="1" xfId="0" applyNumberFormat="1" applyFont="1" applyFill="1" applyBorder="1" applyAlignment="1">
      <alignment horizontal="center" vertical="center" justifyLastLine="1"/>
    </xf>
    <xf numFmtId="0" fontId="16" fillId="5" borderId="12" xfId="0" applyFont="1" applyFill="1" applyBorder="1" applyAlignment="1">
      <alignment horizontal="distributed" vertical="center" wrapText="1" justifyLastLine="1"/>
    </xf>
    <xf numFmtId="0" fontId="0" fillId="0" borderId="0" xfId="0" applyAlignment="1">
      <alignment horizontal="distributed" vertical="center" justifyLastLine="1"/>
    </xf>
    <xf numFmtId="0" fontId="0" fillId="0" borderId="18" xfId="0" applyBorder="1" applyAlignment="1">
      <alignment horizontal="distributed" vertical="center" justifyLastLine="1"/>
    </xf>
    <xf numFmtId="0" fontId="0" fillId="0" borderId="12" xfId="0" applyBorder="1" applyAlignment="1">
      <alignment horizontal="distributed" vertical="center" justifyLastLine="1"/>
    </xf>
    <xf numFmtId="0" fontId="16" fillId="6" borderId="0" xfId="0" applyFont="1" applyFill="1" applyProtection="1">
      <alignment vertical="center"/>
      <protection locked="0"/>
    </xf>
    <xf numFmtId="0" fontId="16" fillId="5" borderId="36" xfId="0" applyFont="1" applyFill="1" applyBorder="1" applyAlignment="1">
      <alignment horizontal="center" vertical="center" shrinkToFit="1"/>
    </xf>
    <xf numFmtId="0" fontId="16" fillId="5" borderId="33" xfId="0" applyFont="1" applyFill="1" applyBorder="1" applyAlignment="1">
      <alignment horizontal="center" vertical="center" shrinkToFit="1"/>
    </xf>
    <xf numFmtId="0" fontId="16" fillId="5" borderId="34" xfId="0" applyFont="1" applyFill="1" applyBorder="1" applyAlignment="1">
      <alignment horizontal="center" vertical="center" shrinkToFit="1"/>
    </xf>
    <xf numFmtId="0" fontId="16" fillId="5" borderId="35" xfId="0" applyFont="1" applyFill="1" applyBorder="1" applyAlignment="1">
      <alignment horizontal="distributed" vertical="center" wrapText="1" justifyLastLine="1"/>
    </xf>
    <xf numFmtId="0" fontId="32" fillId="6" borderId="68" xfId="0" applyFont="1" applyFill="1" applyBorder="1" applyAlignment="1" applyProtection="1">
      <alignment horizontal="left" vertical="center" indent="1" shrinkToFit="1"/>
      <protection locked="0"/>
    </xf>
    <xf numFmtId="0" fontId="0" fillId="0" borderId="69" xfId="0" applyBorder="1" applyAlignment="1" applyProtection="1">
      <alignment horizontal="left" vertical="center" indent="1"/>
      <protection locked="0"/>
    </xf>
    <xf numFmtId="0" fontId="0" fillId="0" borderId="70" xfId="0"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6" borderId="48" xfId="0" applyFont="1" applyFill="1" applyBorder="1" applyAlignment="1" applyProtection="1">
      <alignment horizontal="left" vertical="center" indent="1" shrinkToFit="1"/>
      <protection locked="0"/>
    </xf>
    <xf numFmtId="0" fontId="25" fillId="0" borderId="49" xfId="0" applyFont="1" applyBorder="1" applyAlignment="1" applyProtection="1">
      <alignment horizontal="left" vertical="center" indent="1"/>
      <protection locked="0"/>
    </xf>
    <xf numFmtId="0" fontId="25" fillId="0" borderId="50" xfId="0" applyFont="1" applyBorder="1" applyAlignment="1" applyProtection="1">
      <alignment horizontal="left" vertical="center" indent="1"/>
      <protection locked="0"/>
    </xf>
    <xf numFmtId="20" fontId="16" fillId="5" borderId="1" xfId="0" applyNumberFormat="1" applyFont="1" applyFill="1" applyBorder="1" applyAlignment="1">
      <alignment horizontal="center" vertical="center" justifyLastLine="1"/>
    </xf>
    <xf numFmtId="0" fontId="21" fillId="6" borderId="35" xfId="0" applyFont="1" applyFill="1" applyBorder="1" applyAlignment="1">
      <alignment horizontal="center" vertical="center"/>
    </xf>
    <xf numFmtId="0" fontId="21" fillId="6" borderId="1" xfId="0" applyFont="1" applyFill="1" applyBorder="1" applyAlignment="1">
      <alignment horizontal="center" vertical="center"/>
    </xf>
    <xf numFmtId="49" fontId="21" fillId="7" borderId="45" xfId="0" applyNumberFormat="1" applyFont="1" applyFill="1" applyBorder="1" applyAlignment="1" applyProtection="1">
      <alignment horizontal="left" vertical="center" indent="1" shrinkToFit="1"/>
      <protection locked="0"/>
    </xf>
    <xf numFmtId="49" fontId="22" fillId="7" borderId="46" xfId="0" applyNumberFormat="1" applyFont="1" applyFill="1" applyBorder="1" applyAlignment="1" applyProtection="1">
      <alignment horizontal="left" vertical="center" indent="1" shrinkToFit="1"/>
      <protection locked="0"/>
    </xf>
    <xf numFmtId="49" fontId="0" fillId="0" borderId="46" xfId="0" applyNumberFormat="1" applyBorder="1" applyAlignment="1" applyProtection="1">
      <alignment horizontal="left" vertical="center" indent="1" shrinkToFit="1"/>
      <protection locked="0"/>
    </xf>
    <xf numFmtId="49" fontId="0" fillId="0" borderId="47" xfId="0" applyNumberFormat="1" applyBorder="1" applyAlignment="1" applyProtection="1">
      <alignment horizontal="left" vertical="center" indent="1" shrinkToFit="1"/>
      <protection locked="0"/>
    </xf>
    <xf numFmtId="49" fontId="21" fillId="7" borderId="36" xfId="0" applyNumberFormat="1" applyFont="1" applyFill="1" applyBorder="1" applyAlignment="1" applyProtection="1">
      <alignment horizontal="left" vertical="center" indent="1" shrinkToFit="1"/>
      <protection locked="0"/>
    </xf>
    <xf numFmtId="49" fontId="22" fillId="7" borderId="33" xfId="0" applyNumberFormat="1" applyFont="1" applyFill="1" applyBorder="1" applyAlignment="1" applyProtection="1">
      <alignment horizontal="left" vertical="center" indent="1" shrinkToFit="1"/>
      <protection locked="0"/>
    </xf>
    <xf numFmtId="49" fontId="0" fillId="0" borderId="33" xfId="0" applyNumberFormat="1" applyBorder="1" applyAlignment="1" applyProtection="1">
      <alignment horizontal="left" vertical="center" indent="1" shrinkToFit="1"/>
      <protection locked="0"/>
    </xf>
    <xf numFmtId="49" fontId="0" fillId="0" borderId="34" xfId="0" applyNumberFormat="1" applyBorder="1" applyAlignment="1" applyProtection="1">
      <alignment horizontal="left" vertical="center" indent="1" shrinkToFit="1"/>
      <protection locked="0"/>
    </xf>
    <xf numFmtId="0" fontId="16" fillId="5" borderId="32" xfId="0" applyFont="1" applyFill="1" applyBorder="1" applyAlignment="1">
      <alignment horizontal="distributed" vertical="center" indent="1"/>
    </xf>
    <xf numFmtId="0" fontId="0" fillId="5" borderId="32" xfId="0" applyFill="1" applyBorder="1" applyAlignment="1">
      <alignment horizontal="distributed" vertical="center" indent="1"/>
    </xf>
    <xf numFmtId="0" fontId="16" fillId="5" borderId="43" xfId="0" applyFont="1" applyFill="1" applyBorder="1" applyAlignment="1">
      <alignment horizontal="distributed" vertical="center" indent="1"/>
    </xf>
    <xf numFmtId="0" fontId="0" fillId="5" borderId="43" xfId="0" applyFill="1" applyBorder="1" applyAlignment="1">
      <alignment horizontal="distributed" vertical="center" indent="1"/>
    </xf>
    <xf numFmtId="0" fontId="16" fillId="5" borderId="44" xfId="0" applyFont="1" applyFill="1" applyBorder="1" applyAlignment="1">
      <alignment horizontal="distributed" vertical="center" indent="1"/>
    </xf>
    <xf numFmtId="0" fontId="0" fillId="5" borderId="44" xfId="0" applyFill="1" applyBorder="1" applyAlignment="1">
      <alignment horizontal="distributed" vertical="center" indent="1"/>
    </xf>
    <xf numFmtId="0" fontId="16" fillId="2" borderId="33" xfId="0" applyFont="1" applyFill="1" applyBorder="1" applyAlignment="1">
      <alignment horizontal="center" vertical="center"/>
    </xf>
    <xf numFmtId="177" fontId="21" fillId="2" borderId="33" xfId="0" applyNumberFormat="1" applyFont="1" applyFill="1" applyBorder="1" applyAlignment="1">
      <alignment horizontal="center" vertical="center"/>
    </xf>
    <xf numFmtId="0" fontId="21" fillId="6" borderId="33" xfId="0" applyFont="1" applyFill="1" applyBorder="1" applyAlignment="1">
      <alignment horizontal="center" vertical="center"/>
    </xf>
    <xf numFmtId="0" fontId="16" fillId="0" borderId="0" xfId="0" applyFont="1">
      <alignment vertical="center"/>
    </xf>
    <xf numFmtId="0" fontId="16" fillId="0" borderId="18" xfId="0" applyFont="1" applyBorder="1">
      <alignment vertical="center"/>
    </xf>
    <xf numFmtId="0" fontId="16" fillId="0" borderId="19" xfId="0" applyFont="1" applyBorder="1">
      <alignment vertical="center"/>
    </xf>
    <xf numFmtId="0" fontId="16" fillId="0" borderId="5" xfId="0" applyFont="1" applyBorder="1">
      <alignment vertical="center"/>
    </xf>
    <xf numFmtId="0" fontId="16" fillId="2" borderId="0" xfId="0" applyFont="1" applyFill="1">
      <alignment vertical="center"/>
    </xf>
    <xf numFmtId="0" fontId="16" fillId="2" borderId="18" xfId="0" applyFont="1" applyFill="1" applyBorder="1">
      <alignment vertical="center"/>
    </xf>
    <xf numFmtId="0" fontId="16" fillId="5" borderId="35" xfId="0" applyFont="1" applyFill="1" applyBorder="1" applyAlignment="1">
      <alignment horizontal="distributed" vertical="center" wrapText="1" indent="1"/>
    </xf>
    <xf numFmtId="0" fontId="16" fillId="5" borderId="1" xfId="0" applyFont="1" applyFill="1" applyBorder="1" applyAlignment="1">
      <alignment horizontal="distributed" vertical="center" wrapText="1" indent="1"/>
    </xf>
    <xf numFmtId="0" fontId="16" fillId="5" borderId="29" xfId="0" applyFont="1" applyFill="1" applyBorder="1" applyAlignment="1">
      <alignment horizontal="distributed" vertical="center" wrapText="1" indent="1"/>
    </xf>
    <xf numFmtId="0" fontId="16" fillId="5" borderId="12" xfId="0" applyFont="1" applyFill="1" applyBorder="1" applyAlignment="1">
      <alignment horizontal="distributed" vertical="center" wrapText="1" indent="1"/>
    </xf>
    <xf numFmtId="0" fontId="16" fillId="5" borderId="0" xfId="0" applyFont="1" applyFill="1" applyAlignment="1">
      <alignment horizontal="distributed" vertical="center" wrapText="1" indent="1"/>
    </xf>
    <xf numFmtId="0" fontId="16" fillId="5" borderId="18" xfId="0" applyFont="1" applyFill="1" applyBorder="1" applyAlignment="1">
      <alignment horizontal="distributed" vertical="center" wrapText="1" indent="1"/>
    </xf>
    <xf numFmtId="0" fontId="16" fillId="5" borderId="6" xfId="0" applyFont="1" applyFill="1" applyBorder="1" applyAlignment="1">
      <alignment horizontal="distributed" vertical="center" wrapText="1" indent="1"/>
    </xf>
    <xf numFmtId="0" fontId="16" fillId="5" borderId="19" xfId="0" applyFont="1" applyFill="1" applyBorder="1" applyAlignment="1">
      <alignment horizontal="distributed" vertical="center" wrapText="1" indent="1"/>
    </xf>
    <xf numFmtId="0" fontId="16" fillId="5" borderId="5" xfId="0" applyFont="1" applyFill="1" applyBorder="1" applyAlignment="1">
      <alignment horizontal="distributed" vertical="center" wrapText="1" indent="1"/>
    </xf>
    <xf numFmtId="0" fontId="30" fillId="6" borderId="71" xfId="0" applyFont="1" applyFill="1" applyBorder="1" applyAlignment="1" applyProtection="1">
      <alignment horizontal="center" vertical="center"/>
      <protection locked="0"/>
    </xf>
    <xf numFmtId="0" fontId="30" fillId="6" borderId="72" xfId="0" applyFont="1" applyFill="1" applyBorder="1" applyAlignment="1" applyProtection="1">
      <alignment horizontal="center" vertical="center"/>
      <protection locked="0"/>
    </xf>
    <xf numFmtId="0" fontId="30" fillId="6" borderId="73" xfId="0" applyFont="1" applyFill="1" applyBorder="1" applyAlignment="1" applyProtection="1">
      <alignment horizontal="center" vertical="center"/>
      <protection locked="0"/>
    </xf>
    <xf numFmtId="0" fontId="30" fillId="6" borderId="74" xfId="0" applyFont="1" applyFill="1" applyBorder="1" applyAlignment="1" applyProtection="1">
      <alignment horizontal="center" vertical="center"/>
      <protection locked="0"/>
    </xf>
    <xf numFmtId="0" fontId="30" fillId="6" borderId="30" xfId="0" applyFont="1" applyFill="1" applyBorder="1" applyAlignment="1" applyProtection="1">
      <alignment horizontal="center" vertical="center"/>
      <protection locked="0"/>
    </xf>
    <xf numFmtId="0" fontId="30" fillId="6" borderId="31" xfId="0" applyFont="1" applyFill="1" applyBorder="1" applyAlignment="1" applyProtection="1">
      <alignment horizontal="center" vertical="center"/>
      <protection locked="0"/>
    </xf>
    <xf numFmtId="0" fontId="40" fillId="6" borderId="15" xfId="0" applyFont="1" applyFill="1" applyBorder="1" applyAlignment="1" applyProtection="1">
      <alignment horizontal="center" vertical="center" shrinkToFit="1"/>
      <protection locked="0"/>
    </xf>
    <xf numFmtId="0" fontId="40" fillId="6" borderId="0" xfId="0" applyFont="1" applyFill="1" applyAlignment="1" applyProtection="1">
      <alignment horizontal="center" vertical="center" shrinkToFit="1"/>
      <protection locked="0"/>
    </xf>
    <xf numFmtId="0" fontId="40" fillId="6" borderId="18" xfId="0" applyFont="1" applyFill="1" applyBorder="1" applyAlignment="1" applyProtection="1">
      <alignment horizontal="center" vertical="center" shrinkToFit="1"/>
      <protection locked="0"/>
    </xf>
    <xf numFmtId="0" fontId="40" fillId="6" borderId="7" xfId="0" applyFont="1" applyFill="1" applyBorder="1" applyAlignment="1" applyProtection="1">
      <alignment horizontal="center" vertical="center" shrinkToFit="1"/>
      <protection locked="0"/>
    </xf>
    <xf numFmtId="0" fontId="40" fillId="6" borderId="19" xfId="0" applyFont="1" applyFill="1" applyBorder="1" applyAlignment="1" applyProtection="1">
      <alignment horizontal="center" vertical="center" shrinkToFit="1"/>
      <protection locked="0"/>
    </xf>
    <xf numFmtId="0" fontId="40" fillId="6" borderId="5" xfId="0" applyFont="1" applyFill="1" applyBorder="1" applyAlignment="1" applyProtection="1">
      <alignment horizontal="center" vertical="center" shrinkToFit="1"/>
      <protection locked="0"/>
    </xf>
    <xf numFmtId="0" fontId="40" fillId="6" borderId="12" xfId="0" applyFont="1" applyFill="1" applyBorder="1" applyAlignment="1" applyProtection="1">
      <alignment horizontal="center" vertical="center" shrinkToFit="1"/>
      <protection locked="0"/>
    </xf>
    <xf numFmtId="0" fontId="40" fillId="6" borderId="81" xfId="0" applyFont="1" applyFill="1" applyBorder="1" applyAlignment="1" applyProtection="1">
      <alignment horizontal="center" vertical="center" shrinkToFit="1"/>
      <protection locked="0"/>
    </xf>
    <xf numFmtId="0" fontId="40" fillId="6" borderId="6" xfId="0" applyFont="1" applyFill="1" applyBorder="1" applyAlignment="1" applyProtection="1">
      <alignment horizontal="center" vertical="center" shrinkToFit="1"/>
      <protection locked="0"/>
    </xf>
    <xf numFmtId="0" fontId="40" fillId="6" borderId="82" xfId="0" applyFont="1" applyFill="1" applyBorder="1" applyAlignment="1" applyProtection="1">
      <alignment horizontal="center" vertical="center" shrinkToFit="1"/>
      <protection locked="0"/>
    </xf>
    <xf numFmtId="0" fontId="16" fillId="5" borderId="20" xfId="0" applyFont="1" applyFill="1" applyBorder="1" applyAlignment="1">
      <alignment horizontal="distributed" vertical="center" justifyLastLine="1"/>
    </xf>
    <xf numFmtId="0" fontId="16" fillId="5" borderId="83" xfId="0" applyFont="1" applyFill="1" applyBorder="1" applyAlignment="1">
      <alignment horizontal="distributed" vertical="center" justifyLastLine="1"/>
    </xf>
    <xf numFmtId="0" fontId="16" fillId="5" borderId="21" xfId="0" applyFont="1" applyFill="1" applyBorder="1" applyAlignment="1">
      <alignment horizontal="distributed" vertical="center" justifyLastLine="1"/>
    </xf>
    <xf numFmtId="176" fontId="21" fillId="6" borderId="84" xfId="0" applyNumberFormat="1" applyFont="1" applyFill="1" applyBorder="1" applyAlignment="1" applyProtection="1">
      <alignment horizontal="center" vertical="center"/>
      <protection locked="0"/>
    </xf>
    <xf numFmtId="176" fontId="21" fillId="6" borderId="27" xfId="0" applyNumberFormat="1" applyFont="1" applyFill="1" applyBorder="1" applyAlignment="1" applyProtection="1">
      <alignment horizontal="center" vertical="center"/>
      <protection locked="0"/>
    </xf>
    <xf numFmtId="176" fontId="21" fillId="6" borderId="85" xfId="0" applyNumberFormat="1" applyFont="1" applyFill="1" applyBorder="1" applyAlignment="1" applyProtection="1">
      <alignment horizontal="center" vertical="center"/>
      <protection locked="0"/>
    </xf>
    <xf numFmtId="176" fontId="21" fillId="6" borderId="23" xfId="0" applyNumberFormat="1" applyFont="1" applyFill="1" applyBorder="1" applyAlignment="1" applyProtection="1">
      <alignment horizontal="center" vertical="center"/>
      <protection locked="0"/>
    </xf>
    <xf numFmtId="176" fontId="21" fillId="6" borderId="26" xfId="0" applyNumberFormat="1" applyFont="1" applyFill="1" applyBorder="1" applyAlignment="1" applyProtection="1">
      <alignment horizontal="center" vertical="center"/>
      <protection locked="0"/>
    </xf>
    <xf numFmtId="176" fontId="21" fillId="6" borderId="22" xfId="0" applyNumberFormat="1" applyFont="1" applyFill="1" applyBorder="1" applyAlignment="1" applyProtection="1">
      <alignment horizontal="center" vertical="center"/>
      <protection locked="0"/>
    </xf>
    <xf numFmtId="0" fontId="21" fillId="6" borderId="6" xfId="0" applyFont="1" applyFill="1" applyBorder="1" applyAlignment="1">
      <alignment horizontal="center" vertical="center"/>
    </xf>
    <xf numFmtId="0" fontId="21" fillId="6" borderId="19" xfId="0" applyFont="1" applyFill="1" applyBorder="1" applyAlignment="1">
      <alignment horizontal="center" vertical="center"/>
    </xf>
    <xf numFmtId="0" fontId="16" fillId="5" borderId="67" xfId="0" applyFont="1" applyFill="1" applyBorder="1" applyAlignment="1">
      <alignment horizontal="center" vertical="center" shrinkToFit="1"/>
    </xf>
    <xf numFmtId="0" fontId="16" fillId="5" borderId="46" xfId="0" applyFont="1" applyFill="1" applyBorder="1" applyAlignment="1">
      <alignment horizontal="center" vertical="center" shrinkToFit="1"/>
    </xf>
    <xf numFmtId="0" fontId="16" fillId="5" borderId="47" xfId="0" applyFont="1" applyFill="1" applyBorder="1" applyAlignment="1">
      <alignment horizontal="center" vertical="center" shrinkToFit="1"/>
    </xf>
    <xf numFmtId="176" fontId="21" fillId="6" borderId="36" xfId="0" applyNumberFormat="1" applyFont="1" applyFill="1" applyBorder="1" applyAlignment="1" applyProtection="1">
      <alignment horizontal="left" vertical="center" indent="1"/>
      <protection locked="0"/>
    </xf>
    <xf numFmtId="176" fontId="21" fillId="6" borderId="33" xfId="0" applyNumberFormat="1" applyFont="1" applyFill="1" applyBorder="1" applyAlignment="1" applyProtection="1">
      <alignment horizontal="left" vertical="center" indent="1"/>
      <protection locked="0"/>
    </xf>
    <xf numFmtId="176" fontId="22" fillId="6" borderId="33" xfId="0" applyNumberFormat="1" applyFont="1" applyFill="1" applyBorder="1" applyAlignment="1" applyProtection="1">
      <alignment horizontal="left" vertical="center" indent="1"/>
      <protection locked="0"/>
    </xf>
    <xf numFmtId="0" fontId="38" fillId="2" borderId="0" xfId="0" applyFont="1" applyFill="1" applyAlignment="1">
      <alignment horizontal="left" vertical="center" indent="5" shrinkToFit="1"/>
    </xf>
    <xf numFmtId="0" fontId="16" fillId="2" borderId="0" xfId="0" applyFont="1" applyFill="1" applyAlignment="1">
      <alignment horizontal="left" vertical="center" wrapText="1" indent="6"/>
    </xf>
    <xf numFmtId="0" fontId="25" fillId="0" borderId="0" xfId="0" applyFont="1" applyAlignment="1">
      <alignment horizontal="left" vertical="center" indent="6"/>
    </xf>
    <xf numFmtId="176" fontId="11" fillId="2" borderId="19" xfId="0" applyNumberFormat="1" applyFont="1" applyFill="1" applyBorder="1" applyAlignment="1">
      <alignment horizontal="distributed" vertical="center" indent="1"/>
    </xf>
    <xf numFmtId="176" fontId="18" fillId="2" borderId="19" xfId="0" applyNumberFormat="1" applyFont="1" applyFill="1" applyBorder="1" applyAlignment="1">
      <alignment horizontal="distributed" vertical="center" indent="1"/>
    </xf>
    <xf numFmtId="0" fontId="30" fillId="2" borderId="36" xfId="0" applyFont="1" applyFill="1" applyBorder="1" applyAlignment="1">
      <alignment horizontal="left" vertical="center" indent="1"/>
    </xf>
    <xf numFmtId="0" fontId="39" fillId="2" borderId="33" xfId="0" applyFont="1" applyFill="1" applyBorder="1" applyAlignment="1">
      <alignment horizontal="left" vertical="center" indent="1"/>
    </xf>
    <xf numFmtId="0" fontId="39" fillId="2" borderId="34" xfId="0" applyFont="1" applyFill="1" applyBorder="1" applyAlignment="1">
      <alignment horizontal="left" vertical="center" indent="1"/>
    </xf>
    <xf numFmtId="0" fontId="19" fillId="3" borderId="0" xfId="0" applyFont="1" applyFill="1">
      <alignment vertical="center"/>
    </xf>
    <xf numFmtId="0" fontId="26" fillId="3" borderId="0" xfId="0" applyFont="1" applyFill="1">
      <alignment vertical="center"/>
    </xf>
    <xf numFmtId="0" fontId="19" fillId="3" borderId="0" xfId="0" quotePrefix="1" applyFont="1" applyFill="1">
      <alignment vertical="center"/>
    </xf>
    <xf numFmtId="0" fontId="16" fillId="5" borderId="36"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0" fillId="0" borderId="34" xfId="0" applyBorder="1" applyAlignment="1">
      <alignment horizontal="distributed" vertical="center" justifyLastLine="1"/>
    </xf>
    <xf numFmtId="0" fontId="16" fillId="6" borderId="6" xfId="0" applyFont="1" applyFill="1" applyBorder="1" applyAlignment="1" applyProtection="1">
      <alignment horizontal="left" vertical="center" indent="1"/>
      <protection locked="0"/>
    </xf>
    <xf numFmtId="0" fontId="16" fillId="6" borderId="19" xfId="0" applyFont="1" applyFill="1" applyBorder="1" applyAlignment="1" applyProtection="1">
      <alignment horizontal="left" vertical="center" indent="1"/>
      <protection locked="0"/>
    </xf>
    <xf numFmtId="0" fontId="16" fillId="6" borderId="0" xfId="0" applyFont="1" applyFill="1" applyAlignment="1" applyProtection="1">
      <alignment horizontal="left" vertical="center"/>
      <protection locked="0"/>
    </xf>
    <xf numFmtId="0" fontId="0" fillId="0" borderId="0" xfId="0" applyProtection="1">
      <alignment vertical="center"/>
      <protection locked="0"/>
    </xf>
    <xf numFmtId="0" fontId="0" fillId="0" borderId="18" xfId="0" applyBorder="1" applyProtection="1">
      <alignment vertical="center"/>
      <protection locked="0"/>
    </xf>
    <xf numFmtId="0" fontId="16" fillId="6" borderId="48" xfId="0" quotePrefix="1" applyFont="1" applyFill="1" applyBorder="1" applyAlignment="1" applyProtection="1">
      <alignment horizontal="left" vertical="center" indent="1"/>
      <protection locked="0"/>
    </xf>
    <xf numFmtId="0" fontId="16" fillId="6" borderId="49" xfId="0" applyFont="1" applyFill="1" applyBorder="1" applyAlignment="1" applyProtection="1">
      <alignment horizontal="left" vertical="center" indent="1"/>
      <protection locked="0"/>
    </xf>
    <xf numFmtId="0" fontId="0" fillId="0" borderId="49" xfId="0" applyBorder="1" applyAlignment="1" applyProtection="1">
      <alignment horizontal="left" vertical="center" indent="1"/>
      <protection locked="0"/>
    </xf>
    <xf numFmtId="0" fontId="0" fillId="0" borderId="50" xfId="0" applyBorder="1" applyAlignment="1" applyProtection="1">
      <alignment horizontal="left" vertical="center" indent="1"/>
      <protection locked="0"/>
    </xf>
    <xf numFmtId="0" fontId="16" fillId="5" borderId="48" xfId="0" applyFont="1" applyFill="1" applyBorder="1" applyAlignment="1">
      <alignment horizontal="distributed" vertical="center" indent="1"/>
    </xf>
    <xf numFmtId="0" fontId="16" fillId="5" borderId="49" xfId="0" applyFont="1" applyFill="1" applyBorder="1" applyAlignment="1">
      <alignment horizontal="distributed" vertical="center" indent="1"/>
    </xf>
    <xf numFmtId="0" fontId="16" fillId="5" borderId="50" xfId="0" applyFont="1" applyFill="1" applyBorder="1" applyAlignment="1">
      <alignment horizontal="distributed" vertical="center" indent="1"/>
    </xf>
    <xf numFmtId="0" fontId="16" fillId="2" borderId="1"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5" xfId="0" applyFont="1" applyFill="1" applyBorder="1" applyAlignment="1">
      <alignment horizontal="center" vertical="center"/>
    </xf>
    <xf numFmtId="0" fontId="0" fillId="0" borderId="33" xfId="0" applyBorder="1" applyAlignment="1">
      <alignment horizontal="distributed" vertical="center" indent="1"/>
    </xf>
    <xf numFmtId="0" fontId="0" fillId="0" borderId="34" xfId="0" applyBorder="1" applyAlignment="1">
      <alignment horizontal="distributed" vertical="center" indent="1"/>
    </xf>
    <xf numFmtId="179" fontId="16" fillId="6" borderId="33" xfId="0" applyNumberFormat="1" applyFont="1" applyFill="1" applyBorder="1" applyProtection="1">
      <alignment vertical="center"/>
      <protection locked="0"/>
    </xf>
    <xf numFmtId="0" fontId="0" fillId="0" borderId="33" xfId="0" applyBorder="1" applyProtection="1">
      <alignment vertical="center"/>
      <protection locked="0"/>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6" fillId="2" borderId="77" xfId="0" applyFont="1" applyFill="1" applyBorder="1" applyAlignment="1">
      <alignment horizontal="center" vertical="center"/>
    </xf>
    <xf numFmtId="0" fontId="16" fillId="2" borderId="78" xfId="0" applyFont="1" applyFill="1" applyBorder="1" applyAlignment="1">
      <alignment horizontal="center" vertical="center"/>
    </xf>
    <xf numFmtId="49" fontId="21" fillId="7" borderId="78" xfId="0" applyNumberFormat="1" applyFont="1" applyFill="1" applyBorder="1" applyAlignment="1" applyProtection="1">
      <alignment horizontal="left" vertical="center" indent="1" shrinkToFit="1"/>
      <protection locked="0"/>
    </xf>
    <xf numFmtId="49" fontId="0" fillId="0" borderId="78" xfId="0" applyNumberFormat="1" applyBorder="1" applyAlignment="1" applyProtection="1">
      <alignment horizontal="left" vertical="center" indent="1" shrinkToFit="1"/>
      <protection locked="0"/>
    </xf>
    <xf numFmtId="49" fontId="0" fillId="0" borderId="79" xfId="0" applyNumberFormat="1" applyBorder="1" applyAlignment="1" applyProtection="1">
      <alignment horizontal="left" vertical="center" indent="1" shrinkToFit="1"/>
      <protection locked="0"/>
    </xf>
    <xf numFmtId="49" fontId="21" fillId="7" borderId="76" xfId="0" applyNumberFormat="1" applyFont="1" applyFill="1" applyBorder="1" applyAlignment="1" applyProtection="1">
      <alignment horizontal="left" vertical="center" indent="1" shrinkToFit="1"/>
      <protection locked="0"/>
    </xf>
    <xf numFmtId="49" fontId="0" fillId="0" borderId="76" xfId="0" applyNumberFormat="1" applyBorder="1" applyAlignment="1" applyProtection="1">
      <alignment horizontal="left" vertical="center" indent="1" shrinkToFit="1"/>
      <protection locked="0"/>
    </xf>
    <xf numFmtId="49" fontId="0" fillId="0" borderId="80" xfId="0" applyNumberFormat="1" applyBorder="1" applyAlignment="1" applyProtection="1">
      <alignment horizontal="left" vertical="center" indent="1" shrinkToFit="1"/>
      <protection locked="0"/>
    </xf>
    <xf numFmtId="0" fontId="26" fillId="3" borderId="0" xfId="0" applyFont="1" applyFill="1" applyAlignment="1">
      <alignment vertical="center" wrapText="1"/>
    </xf>
    <xf numFmtId="0" fontId="0" fillId="0" borderId="0" xfId="0" applyAlignment="1">
      <alignment vertical="center" wrapText="1"/>
    </xf>
    <xf numFmtId="0" fontId="16" fillId="5" borderId="45" xfId="0" applyFont="1" applyFill="1" applyBorder="1" applyAlignment="1">
      <alignment horizontal="center" vertical="center"/>
    </xf>
    <xf numFmtId="0" fontId="16" fillId="5" borderId="46"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17" fillId="2" borderId="78" xfId="0" applyFont="1" applyFill="1" applyBorder="1" applyAlignment="1">
      <alignment horizontal="center" vertical="center" wrapText="1"/>
    </xf>
    <xf numFmtId="49" fontId="21" fillId="6" borderId="78" xfId="0" applyNumberFormat="1" applyFont="1" applyFill="1" applyBorder="1" applyAlignment="1" applyProtection="1">
      <alignment horizontal="left" vertical="center" indent="1" shrinkToFit="1"/>
      <protection locked="0"/>
    </xf>
    <xf numFmtId="0" fontId="16" fillId="5" borderId="45" xfId="0" applyFont="1" applyFill="1" applyBorder="1" applyAlignment="1">
      <alignment horizontal="center" vertical="center" shrinkToFit="1"/>
    </xf>
    <xf numFmtId="0" fontId="16" fillId="5" borderId="86" xfId="0" applyFont="1" applyFill="1" applyBorder="1" applyAlignment="1">
      <alignment horizontal="center" vertical="center" shrinkToFit="1"/>
    </xf>
    <xf numFmtId="0" fontId="16" fillId="5" borderId="1" xfId="0" applyFont="1" applyFill="1" applyBorder="1" applyAlignment="1">
      <alignment horizontal="distributed" vertical="center" indent="1"/>
    </xf>
    <xf numFmtId="0" fontId="16" fillId="5" borderId="29" xfId="0" applyFont="1" applyFill="1" applyBorder="1" applyAlignment="1">
      <alignment horizontal="distributed" vertical="center" indent="1"/>
    </xf>
    <xf numFmtId="0" fontId="16" fillId="5" borderId="0" xfId="0" applyFont="1" applyFill="1" applyAlignment="1">
      <alignment horizontal="distributed" vertical="center" indent="1"/>
    </xf>
    <xf numFmtId="0" fontId="16" fillId="5" borderId="18" xfId="0" applyFont="1" applyFill="1" applyBorder="1" applyAlignment="1">
      <alignment horizontal="distributed" vertical="center" indent="1"/>
    </xf>
    <xf numFmtId="0" fontId="0" fillId="5" borderId="6" xfId="0" applyFill="1" applyBorder="1" applyAlignment="1">
      <alignment horizontal="distributed" vertical="center" indent="1"/>
    </xf>
    <xf numFmtId="0" fontId="0" fillId="5" borderId="19" xfId="0" applyFill="1" applyBorder="1" applyAlignment="1">
      <alignment horizontal="distributed" vertical="center" indent="1"/>
    </xf>
    <xf numFmtId="0" fontId="0" fillId="5" borderId="5" xfId="0" applyFill="1" applyBorder="1" applyAlignment="1">
      <alignment horizontal="distributed" vertical="center" indent="1"/>
    </xf>
    <xf numFmtId="0" fontId="16" fillId="6" borderId="35" xfId="0" applyFont="1" applyFill="1" applyBorder="1" applyAlignment="1" applyProtection="1">
      <alignment horizontal="left" vertical="center" indent="1"/>
      <protection locked="0"/>
    </xf>
    <xf numFmtId="0" fontId="16" fillId="6" borderId="1" xfId="0" applyFont="1" applyFill="1"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16" fillId="6" borderId="12" xfId="0" applyFont="1" applyFill="1" applyBorder="1" applyAlignment="1" applyProtection="1">
      <alignment horizontal="left" vertical="center" indent="1"/>
      <protection locked="0"/>
    </xf>
    <xf numFmtId="0" fontId="16" fillId="6" borderId="0" xfId="0" applyFont="1" applyFill="1" applyAlignment="1" applyProtection="1">
      <alignment horizontal="left" vertical="center" indent="1"/>
      <protection locked="0"/>
    </xf>
    <xf numFmtId="0" fontId="0" fillId="0" borderId="0" xfId="0" applyAlignment="1" applyProtection="1">
      <alignment horizontal="left" vertical="center" indent="1"/>
      <protection locked="0"/>
    </xf>
    <xf numFmtId="0" fontId="16" fillId="6" borderId="35" xfId="0" applyFont="1" applyFill="1" applyBorder="1" applyAlignment="1" applyProtection="1">
      <alignment vertical="center" shrinkToFit="1"/>
      <protection locked="0"/>
    </xf>
    <xf numFmtId="0" fontId="16" fillId="6" borderId="1" xfId="0" applyFont="1" applyFill="1"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16" fillId="2" borderId="6" xfId="0" applyFont="1" applyFill="1" applyBorder="1" applyAlignment="1">
      <alignment horizontal="left" vertical="center"/>
    </xf>
    <xf numFmtId="0" fontId="16" fillId="2" borderId="19" xfId="0" applyFont="1" applyFill="1" applyBorder="1" applyAlignment="1">
      <alignment horizontal="left" vertical="center"/>
    </xf>
    <xf numFmtId="0" fontId="16" fillId="6" borderId="19" xfId="0" applyFont="1" applyFill="1" applyBorder="1" applyAlignment="1" applyProtection="1">
      <alignment horizontal="center" vertical="center"/>
      <protection locked="0"/>
    </xf>
    <xf numFmtId="49" fontId="21" fillId="6" borderId="76" xfId="0" applyNumberFormat="1" applyFont="1" applyFill="1" applyBorder="1" applyAlignment="1" applyProtection="1">
      <alignment horizontal="left" vertical="center" indent="1" shrinkToFit="1"/>
      <protection locked="0"/>
    </xf>
    <xf numFmtId="178" fontId="16" fillId="6" borderId="0" xfId="0" applyNumberFormat="1" applyFont="1" applyFill="1" applyAlignment="1" applyProtection="1">
      <alignment horizontal="left" vertical="center" justifyLastLine="1"/>
      <protection locked="0"/>
    </xf>
    <xf numFmtId="0" fontId="36" fillId="5" borderId="35" xfId="0" applyFont="1" applyFill="1" applyBorder="1" applyAlignment="1">
      <alignment horizontal="distributed" vertical="center" wrapText="1" justifyLastLine="1"/>
    </xf>
    <xf numFmtId="0" fontId="37" fillId="0" borderId="1" xfId="0" applyFont="1" applyBorder="1" applyAlignment="1">
      <alignment horizontal="distributed" vertical="center" justifyLastLine="1"/>
    </xf>
    <xf numFmtId="0" fontId="37" fillId="0" borderId="29" xfId="0" applyFont="1" applyBorder="1" applyAlignment="1">
      <alignment horizontal="distributed" vertical="center" justifyLastLine="1"/>
    </xf>
    <xf numFmtId="0" fontId="37" fillId="0" borderId="6" xfId="0" applyFont="1" applyBorder="1" applyAlignment="1">
      <alignment horizontal="distributed" vertical="center" justifyLastLine="1"/>
    </xf>
    <xf numFmtId="0" fontId="37" fillId="0" borderId="19" xfId="0" applyFont="1" applyBorder="1" applyAlignment="1">
      <alignment horizontal="distributed" vertical="center" justifyLastLine="1"/>
    </xf>
    <xf numFmtId="0" fontId="37" fillId="0" borderId="5" xfId="0" applyFont="1" applyBorder="1" applyAlignment="1">
      <alignment horizontal="distributed" vertical="center" justifyLastLine="1"/>
    </xf>
    <xf numFmtId="178" fontId="16" fillId="6" borderId="1" xfId="0" applyNumberFormat="1" applyFont="1" applyFill="1" applyBorder="1" applyAlignment="1" applyProtection="1">
      <alignment horizontal="left" vertical="center" justifyLastLine="1"/>
      <protection locked="0"/>
    </xf>
    <xf numFmtId="49" fontId="21" fillId="7" borderId="35" xfId="0" applyNumberFormat="1" applyFont="1" applyFill="1" applyBorder="1" applyAlignment="1" applyProtection="1">
      <alignment horizontal="left" vertical="center" indent="1" shrinkToFit="1"/>
      <protection locked="0"/>
    </xf>
    <xf numFmtId="49" fontId="22" fillId="7" borderId="1" xfId="0" applyNumberFormat="1" applyFont="1" applyFill="1" applyBorder="1" applyAlignment="1" applyProtection="1">
      <alignment horizontal="left" vertical="center" indent="1" shrinkToFit="1"/>
      <protection locked="0"/>
    </xf>
    <xf numFmtId="49" fontId="0" fillId="0" borderId="1" xfId="0" applyNumberFormat="1" applyBorder="1" applyAlignment="1" applyProtection="1">
      <alignment horizontal="left" vertical="center" indent="1" shrinkToFit="1"/>
      <protection locked="0"/>
    </xf>
    <xf numFmtId="49" fontId="0" fillId="0" borderId="29" xfId="0" applyNumberFormat="1" applyBorder="1" applyAlignment="1" applyProtection="1">
      <alignment horizontal="left" vertical="center" indent="1" shrinkToFit="1"/>
      <protection locked="0"/>
    </xf>
    <xf numFmtId="0" fontId="16" fillId="2" borderId="19" xfId="0" applyFont="1" applyFill="1" applyBorder="1">
      <alignment vertical="center"/>
    </xf>
    <xf numFmtId="49" fontId="22" fillId="7" borderId="19" xfId="0" applyNumberFormat="1" applyFont="1" applyFill="1" applyBorder="1" applyAlignment="1" applyProtection="1">
      <alignment horizontal="center" vertical="center" shrinkToFit="1"/>
      <protection locked="0"/>
    </xf>
    <xf numFmtId="0" fontId="16" fillId="5" borderId="19" xfId="0" applyFont="1" applyFill="1" applyBorder="1" applyAlignment="1">
      <alignment horizontal="distributed" vertical="center" justifyLastLine="1"/>
    </xf>
    <xf numFmtId="0" fontId="16" fillId="5" borderId="5" xfId="0" applyFont="1" applyFill="1" applyBorder="1" applyAlignment="1">
      <alignment horizontal="distributed" vertical="center" justifyLastLine="1"/>
    </xf>
    <xf numFmtId="0" fontId="16" fillId="6" borderId="6" xfId="0" applyFont="1" applyFill="1" applyBorder="1" applyAlignment="1" applyProtection="1">
      <alignment horizontal="left" vertical="center" indent="1" shrinkToFit="1"/>
      <protection locked="0"/>
    </xf>
    <xf numFmtId="0" fontId="16" fillId="6" borderId="19" xfId="0" applyFont="1" applyFill="1" applyBorder="1" applyAlignment="1" applyProtection="1">
      <alignment horizontal="left" vertical="center" indent="1" shrinkToFit="1"/>
      <protection locked="0"/>
    </xf>
    <xf numFmtId="0" fontId="0" fillId="0" borderId="19" xfId="0" applyBorder="1" applyAlignment="1" applyProtection="1">
      <alignment horizontal="left" vertical="center" indent="1" shrinkToFit="1"/>
      <protection locked="0"/>
    </xf>
    <xf numFmtId="0" fontId="0" fillId="0" borderId="5" xfId="0" applyBorder="1" applyAlignment="1" applyProtection="1">
      <alignment horizontal="left" vertical="center" indent="1" shrinkToFit="1"/>
      <protection locked="0"/>
    </xf>
  </cellXfs>
  <cellStyles count="2">
    <cellStyle name="ハイパーリンク" xfId="1" builtinId="8"/>
    <cellStyle name="標準" xfId="0" builtinId="0"/>
  </cellStyles>
  <dxfs count="3">
    <dxf>
      <font>
        <color theme="0" tint="-0.499984740745262"/>
      </font>
    </dxf>
    <dxf>
      <font>
        <color theme="1"/>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N$1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ウェブ用!$AN$57"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ウェブ用!$AN$59"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N$17"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N$9"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N$24"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AN$4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ウェブ用!$AN$55"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91440</xdr:rowOff>
    </xdr:from>
    <xdr:to>
      <xdr:col>5</xdr:col>
      <xdr:colOff>7620</xdr:colOff>
      <xdr:row>2</xdr:row>
      <xdr:rowOff>0</xdr:rowOff>
    </xdr:to>
    <xdr:pic>
      <xdr:nvPicPr>
        <xdr:cNvPr id="1121" name="図 3" descr="logo.png">
          <a:extLst>
            <a:ext uri="{FF2B5EF4-FFF2-40B4-BE49-F238E27FC236}">
              <a16:creationId xmlns:a16="http://schemas.microsoft.com/office/drawing/2014/main" id="{00000000-0008-0000-0000-000061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0180" y="281940"/>
          <a:ext cx="3733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716280</xdr:colOff>
      <xdr:row>47</xdr:row>
      <xdr:rowOff>45720</xdr:rowOff>
    </xdr:from>
    <xdr:to>
      <xdr:col>2</xdr:col>
      <xdr:colOff>0</xdr:colOff>
      <xdr:row>48</xdr:row>
      <xdr:rowOff>7620</xdr:rowOff>
    </xdr:to>
    <xdr:pic>
      <xdr:nvPicPr>
        <xdr:cNvPr id="1122" name="図 9" descr="logo.png">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7300" y="113538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47</xdr:row>
      <xdr:rowOff>30480</xdr:rowOff>
    </xdr:from>
    <xdr:to>
      <xdr:col>4</xdr:col>
      <xdr:colOff>114300</xdr:colOff>
      <xdr:row>48</xdr:row>
      <xdr:rowOff>289560</xdr:rowOff>
    </xdr:to>
    <xdr:pic>
      <xdr:nvPicPr>
        <xdr:cNvPr id="1123" name="図 11" descr="logo.png">
          <a:extLst>
            <a:ext uri="{FF2B5EF4-FFF2-40B4-BE49-F238E27FC236}">
              <a16:creationId xmlns:a16="http://schemas.microsoft.com/office/drawing/2014/main" id="{00000000-0008-0000-0000-00006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0620" y="11338560"/>
          <a:ext cx="58674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30</xdr:col>
          <xdr:colOff>121920</xdr:colOff>
          <xdr:row>11</xdr:row>
          <xdr:rowOff>45720</xdr:rowOff>
        </xdr:from>
        <xdr:to>
          <xdr:col>32</xdr:col>
          <xdr:colOff>38100</xdr:colOff>
          <xdr:row>12</xdr:row>
          <xdr:rowOff>68580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9</xdr:row>
          <xdr:rowOff>30480</xdr:rowOff>
        </xdr:from>
        <xdr:to>
          <xdr:col>17</xdr:col>
          <xdr:colOff>60960</xdr:colOff>
          <xdr:row>9</xdr:row>
          <xdr:rowOff>236220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205740</xdr:rowOff>
        </xdr:from>
        <xdr:to>
          <xdr:col>34</xdr:col>
          <xdr:colOff>0</xdr:colOff>
          <xdr:row>10</xdr:row>
          <xdr:rowOff>60960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121920</xdr:colOff>
          <xdr:row>13</xdr:row>
          <xdr:rowOff>38100</xdr:rowOff>
        </xdr:from>
        <xdr:to>
          <xdr:col>32</xdr:col>
          <xdr:colOff>38100</xdr:colOff>
          <xdr:row>14</xdr:row>
          <xdr:rowOff>152400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9</xdr:row>
          <xdr:rowOff>30480</xdr:rowOff>
        </xdr:from>
        <xdr:to>
          <xdr:col>22</xdr:col>
          <xdr:colOff>60960</xdr:colOff>
          <xdr:row>9</xdr:row>
          <xdr:rowOff>236220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20</xdr:col>
          <xdr:colOff>0</xdr:colOff>
          <xdr:row>42</xdr:row>
          <xdr:rowOff>22860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7620</xdr:rowOff>
        </xdr:from>
        <xdr:to>
          <xdr:col>10</xdr:col>
          <xdr:colOff>7620</xdr:colOff>
          <xdr:row>41</xdr:row>
          <xdr:rowOff>30480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182880</xdr:rowOff>
        </xdr:from>
        <xdr:to>
          <xdr:col>10</xdr:col>
          <xdr:colOff>7620</xdr:colOff>
          <xdr:row>42</xdr:row>
          <xdr:rowOff>7620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54</xdr:row>
          <xdr:rowOff>152400</xdr:rowOff>
        </xdr:from>
        <xdr:to>
          <xdr:col>11</xdr:col>
          <xdr:colOff>15240</xdr:colOff>
          <xdr:row>54</xdr:row>
          <xdr:rowOff>358140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54</xdr:row>
          <xdr:rowOff>60960</xdr:rowOff>
        </xdr:from>
        <xdr:to>
          <xdr:col>23</xdr:col>
          <xdr:colOff>22860</xdr:colOff>
          <xdr:row>54</xdr:row>
          <xdr:rowOff>434340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56</xdr:row>
          <xdr:rowOff>152400</xdr:rowOff>
        </xdr:from>
        <xdr:to>
          <xdr:col>11</xdr:col>
          <xdr:colOff>15240</xdr:colOff>
          <xdr:row>56</xdr:row>
          <xdr:rowOff>358140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56</xdr:row>
          <xdr:rowOff>60960</xdr:rowOff>
        </xdr:from>
        <xdr:to>
          <xdr:col>23</xdr:col>
          <xdr:colOff>22860</xdr:colOff>
          <xdr:row>56</xdr:row>
          <xdr:rowOff>434340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58</xdr:row>
          <xdr:rowOff>152400</xdr:rowOff>
        </xdr:from>
        <xdr:to>
          <xdr:col>11</xdr:col>
          <xdr:colOff>15240</xdr:colOff>
          <xdr:row>58</xdr:row>
          <xdr:rowOff>358140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58</xdr:row>
          <xdr:rowOff>60960</xdr:rowOff>
        </xdr:from>
        <xdr:to>
          <xdr:col>23</xdr:col>
          <xdr:colOff>22860</xdr:colOff>
          <xdr:row>58</xdr:row>
          <xdr:rowOff>434340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34</xdr:col>
          <xdr:colOff>0</xdr:colOff>
          <xdr:row>55</xdr:row>
          <xdr:rowOff>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34</xdr:col>
          <xdr:colOff>0</xdr:colOff>
          <xdr:row>57</xdr:row>
          <xdr:rowOff>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34</xdr:col>
          <xdr:colOff>0</xdr:colOff>
          <xdr:row>59</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xdr:row>
          <xdr:rowOff>30480</xdr:rowOff>
        </xdr:from>
        <xdr:to>
          <xdr:col>8</xdr:col>
          <xdr:colOff>60960</xdr:colOff>
          <xdr:row>16</xdr:row>
          <xdr:rowOff>236220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xdr:row>
          <xdr:rowOff>38100</xdr:rowOff>
        </xdr:from>
        <xdr:to>
          <xdr:col>13</xdr:col>
          <xdr:colOff>53340</xdr:colOff>
          <xdr:row>16</xdr:row>
          <xdr:rowOff>251460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0</xdr:rowOff>
        </xdr:from>
        <xdr:to>
          <xdr:col>34</xdr:col>
          <xdr:colOff>0</xdr:colOff>
          <xdr:row>15</xdr:row>
          <xdr:rowOff>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190500</xdr:rowOff>
        </xdr:from>
        <xdr:to>
          <xdr:col>34</xdr:col>
          <xdr:colOff>0</xdr:colOff>
          <xdr:row>17</xdr:row>
          <xdr:rowOff>99060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23</xdr:row>
          <xdr:rowOff>7620</xdr:rowOff>
        </xdr:from>
        <xdr:to>
          <xdr:col>8</xdr:col>
          <xdr:colOff>53340</xdr:colOff>
          <xdr:row>23</xdr:row>
          <xdr:rowOff>220980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1318260</xdr:colOff>
      <xdr:row>0</xdr:row>
      <xdr:rowOff>137160</xdr:rowOff>
    </xdr:from>
    <xdr:to>
      <xdr:col>39</xdr:col>
      <xdr:colOff>457200</xdr:colOff>
      <xdr:row>4</xdr:row>
      <xdr:rowOff>30480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29560" y="137160"/>
          <a:ext cx="176784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81"/>
  <sheetViews>
    <sheetView showGridLines="0" showRowColHeaders="0" showZeros="0" tabSelected="1" zoomScaleNormal="100" workbookViewId="0">
      <selection activeCell="Y7" sqref="Y7:AH7"/>
    </sheetView>
  </sheetViews>
  <sheetFormatPr defaultColWidth="9" defaultRowHeight="15" customHeight="1" x14ac:dyDescent="0.2"/>
  <cols>
    <col min="1" max="1" width="15.6640625" style="7" customWidth="1"/>
    <col min="2" max="8" width="2.6640625" style="8" customWidth="1"/>
    <col min="9" max="35" width="2.6640625" style="9" customWidth="1"/>
    <col min="36" max="36" width="90.6640625" style="9" customWidth="1"/>
    <col min="37" max="37" width="10.21875" style="9" bestFit="1" customWidth="1"/>
    <col min="38" max="38" width="25.6640625" style="9" customWidth="1"/>
    <col min="39" max="39" width="12.6640625" style="9" customWidth="1"/>
    <col min="40" max="40" width="8.6640625" style="9" customWidth="1"/>
    <col min="41" max="41" width="12.6640625" style="9" customWidth="1"/>
    <col min="42" max="42" width="20" style="9" bestFit="1" customWidth="1"/>
    <col min="43" max="16384" width="9" style="9"/>
  </cols>
  <sheetData>
    <row r="1" spans="2:42" ht="15" customHeight="1" x14ac:dyDescent="0.2">
      <c r="M1" s="10"/>
    </row>
    <row r="2" spans="2:42" ht="36" customHeight="1" x14ac:dyDescent="0.25">
      <c r="B2" s="93"/>
      <c r="C2" s="93"/>
      <c r="D2" s="93"/>
      <c r="E2" s="93"/>
      <c r="F2" s="129" t="s">
        <v>185</v>
      </c>
      <c r="G2" s="95"/>
      <c r="H2" s="94"/>
      <c r="I2" s="94"/>
      <c r="J2" s="95"/>
      <c r="K2" s="95"/>
      <c r="L2" s="95"/>
      <c r="M2" s="95"/>
      <c r="N2" s="95"/>
      <c r="O2" s="95"/>
      <c r="P2" s="95"/>
      <c r="Q2" s="95"/>
      <c r="R2" s="95"/>
      <c r="S2" s="95"/>
      <c r="T2" s="95"/>
      <c r="U2" s="95"/>
      <c r="V2" s="95"/>
      <c r="W2" s="95"/>
      <c r="X2" s="95"/>
      <c r="Y2" s="95"/>
      <c r="Z2" s="95"/>
      <c r="AA2" s="95"/>
      <c r="AB2" s="95"/>
      <c r="AC2" s="95"/>
      <c r="AD2" s="95"/>
      <c r="AE2" s="95"/>
      <c r="AF2" s="95"/>
      <c r="AG2" s="95"/>
      <c r="AH2" s="93"/>
      <c r="AM2" s="84" t="s">
        <v>169</v>
      </c>
      <c r="AO2" s="69">
        <v>2014</v>
      </c>
    </row>
    <row r="3" spans="2:42" ht="24" customHeight="1" x14ac:dyDescent="0.2">
      <c r="B3" s="96" t="s">
        <v>86</v>
      </c>
      <c r="C3" s="97"/>
      <c r="D3" s="97"/>
      <c r="E3" s="97"/>
      <c r="F3" s="97"/>
      <c r="G3" s="97"/>
      <c r="H3" s="98"/>
      <c r="I3" s="99"/>
      <c r="J3" s="99"/>
      <c r="K3" s="99"/>
      <c r="L3" s="99"/>
      <c r="M3" s="99"/>
      <c r="N3" s="99"/>
      <c r="O3" s="99"/>
      <c r="P3" s="99"/>
      <c r="Q3" s="99"/>
      <c r="R3" s="99"/>
      <c r="S3" s="99"/>
      <c r="T3" s="99"/>
      <c r="U3" s="99"/>
      <c r="V3" s="99"/>
      <c r="W3" s="99"/>
      <c r="X3" s="99"/>
      <c r="Y3" s="99"/>
      <c r="Z3" s="99"/>
      <c r="AA3" s="99"/>
      <c r="AB3" s="99"/>
      <c r="AC3" s="99"/>
      <c r="AD3" s="99"/>
      <c r="AE3" s="99"/>
      <c r="AF3" s="99"/>
      <c r="AG3" s="99"/>
      <c r="AH3" s="97"/>
      <c r="AJ3" s="119" t="s">
        <v>168</v>
      </c>
      <c r="AM3" s="124"/>
      <c r="AO3" s="69" t="b">
        <f>COUNTA(AO7:AO28,AO31:AO43)=COUNTIF(AO7:AO28,TRUE)+COUNTIF(AO31:AO43,TRUE)</f>
        <v>0</v>
      </c>
    </row>
    <row r="4" spans="2:42" ht="6" customHeight="1" x14ac:dyDescent="0.2">
      <c r="B4" s="96"/>
      <c r="C4" s="97"/>
      <c r="D4" s="97"/>
      <c r="E4" s="97"/>
      <c r="F4" s="97"/>
      <c r="G4" s="97"/>
      <c r="H4" s="98"/>
      <c r="I4" s="99"/>
      <c r="J4" s="99"/>
      <c r="K4" s="99"/>
      <c r="L4" s="99"/>
      <c r="M4" s="99"/>
      <c r="N4" s="99"/>
      <c r="O4" s="99"/>
      <c r="P4" s="99"/>
      <c r="Q4" s="99"/>
      <c r="R4" s="99"/>
      <c r="S4" s="99"/>
      <c r="T4" s="99"/>
      <c r="U4" s="99"/>
      <c r="V4" s="99"/>
      <c r="W4" s="99"/>
      <c r="X4" s="99"/>
      <c r="Y4" s="99"/>
      <c r="Z4" s="99"/>
      <c r="AA4" s="99"/>
      <c r="AB4" s="99"/>
      <c r="AC4" s="99"/>
      <c r="AD4" s="99"/>
      <c r="AE4" s="99"/>
      <c r="AF4" s="99"/>
      <c r="AG4" s="99"/>
      <c r="AH4" s="97"/>
      <c r="AJ4" s="118"/>
      <c r="AO4" s="69"/>
    </row>
    <row r="5" spans="2:42" ht="60" customHeight="1" x14ac:dyDescent="0.2">
      <c r="B5" s="130" t="s">
        <v>87</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J5" s="120" t="str">
        <f>IF(AO3=TRUE,"O.K!!","必要項目に入力してください。")</f>
        <v>必要項目に入力してください。</v>
      </c>
      <c r="AK5" s="69"/>
      <c r="AL5" s="69" t="s">
        <v>132</v>
      </c>
      <c r="AM5" s="69" t="s">
        <v>160</v>
      </c>
      <c r="AN5" s="69" t="s">
        <v>170</v>
      </c>
      <c r="AO5" s="69" t="s">
        <v>133</v>
      </c>
      <c r="AP5" s="69" t="s">
        <v>157</v>
      </c>
    </row>
    <row r="6" spans="2:42" ht="6" customHeight="1" x14ac:dyDescent="0.2">
      <c r="B6" s="100"/>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K6" s="69"/>
      <c r="AL6" s="69"/>
      <c r="AM6" s="69"/>
      <c r="AN6" s="69"/>
      <c r="AO6" s="69"/>
      <c r="AP6" s="69"/>
    </row>
    <row r="7" spans="2:42" ht="21" customHeight="1" x14ac:dyDescent="0.2">
      <c r="B7" s="1"/>
      <c r="C7" s="1"/>
      <c r="D7" s="1"/>
      <c r="E7" s="1"/>
      <c r="F7" s="1"/>
      <c r="G7" s="1"/>
      <c r="H7" s="1"/>
      <c r="I7" s="2"/>
      <c r="J7" s="2"/>
      <c r="K7" s="2"/>
      <c r="L7" s="2"/>
      <c r="M7" s="3"/>
      <c r="N7" s="2"/>
      <c r="O7" s="2"/>
      <c r="P7" s="2"/>
      <c r="Q7" s="2"/>
      <c r="R7" s="2"/>
      <c r="S7" s="2"/>
      <c r="T7" s="2"/>
      <c r="U7" s="5"/>
      <c r="V7" s="5"/>
      <c r="W7" s="5"/>
      <c r="X7" s="6" t="s">
        <v>12</v>
      </c>
      <c r="Y7" s="158"/>
      <c r="Z7" s="158"/>
      <c r="AA7" s="158"/>
      <c r="AB7" s="159"/>
      <c r="AC7" s="159"/>
      <c r="AD7" s="159"/>
      <c r="AE7" s="159"/>
      <c r="AF7" s="159"/>
      <c r="AG7" s="159"/>
      <c r="AH7" s="159"/>
      <c r="AJ7" s="117" t="str">
        <f>IF(AO7=FALSE,AL7&amp;AP7,"")</f>
        <v>記入日を入力してください。</v>
      </c>
      <c r="AK7" s="69"/>
      <c r="AL7" s="69" t="s">
        <v>130</v>
      </c>
      <c r="AM7" s="69" t="str">
        <f>+SUBSTITUTE(SUBSTITUTE(Y7,"　","")," ","")</f>
        <v/>
      </c>
      <c r="AN7" s="69"/>
      <c r="AO7" s="121" t="b">
        <f>NOT(AM7="")</f>
        <v>0</v>
      </c>
      <c r="AP7" s="69" t="s">
        <v>158</v>
      </c>
    </row>
    <row r="8" spans="2:42" ht="21" customHeight="1" x14ac:dyDescent="0.2">
      <c r="B8" s="278" t="s">
        <v>82</v>
      </c>
      <c r="C8" s="278"/>
      <c r="D8" s="278"/>
      <c r="E8" s="279"/>
      <c r="F8" s="168">
        <v>45154</v>
      </c>
      <c r="G8" s="168"/>
      <c r="H8" s="168"/>
      <c r="I8" s="168"/>
      <c r="J8" s="168"/>
      <c r="K8" s="168"/>
      <c r="L8" s="137" t="s">
        <v>85</v>
      </c>
      <c r="M8" s="133"/>
      <c r="N8" s="133"/>
      <c r="O8" s="132" t="s">
        <v>184</v>
      </c>
      <c r="P8" s="133"/>
      <c r="Q8" s="133"/>
      <c r="R8" s="133"/>
      <c r="S8" s="133"/>
      <c r="T8" s="133"/>
      <c r="U8" s="133"/>
      <c r="V8" s="133"/>
      <c r="W8" s="133"/>
      <c r="X8" s="133"/>
      <c r="Y8" s="133"/>
      <c r="Z8" s="133"/>
      <c r="AA8" s="133"/>
      <c r="AB8" s="133"/>
      <c r="AC8" s="133"/>
      <c r="AD8" s="133"/>
      <c r="AE8" s="133"/>
      <c r="AF8" s="133"/>
      <c r="AG8" s="133"/>
      <c r="AH8" s="134"/>
      <c r="AK8" s="69"/>
      <c r="AL8" s="69"/>
      <c r="AM8" s="69"/>
      <c r="AN8" s="69"/>
      <c r="AO8" s="69"/>
      <c r="AP8" s="69"/>
    </row>
    <row r="9" spans="2:42" ht="21" customHeight="1" x14ac:dyDescent="0.2">
      <c r="B9" s="280" t="s">
        <v>83</v>
      </c>
      <c r="C9" s="280"/>
      <c r="D9" s="280"/>
      <c r="E9" s="281"/>
      <c r="F9" s="169">
        <f>F8+F10-1</f>
        <v>45163</v>
      </c>
      <c r="G9" s="169"/>
      <c r="H9" s="169"/>
      <c r="I9" s="169"/>
      <c r="J9" s="169"/>
      <c r="K9" s="169"/>
      <c r="L9" s="85"/>
      <c r="M9" s="86"/>
      <c r="N9" s="87"/>
      <c r="O9" s="135"/>
      <c r="P9" s="135"/>
      <c r="Q9" s="135"/>
      <c r="R9" s="135"/>
      <c r="S9" s="135"/>
      <c r="T9" s="135"/>
      <c r="U9" s="135"/>
      <c r="V9" s="135"/>
      <c r="W9" s="135"/>
      <c r="X9" s="135"/>
      <c r="Y9" s="135"/>
      <c r="Z9" s="135"/>
      <c r="AA9" s="135"/>
      <c r="AB9" s="135"/>
      <c r="AC9" s="135"/>
      <c r="AD9" s="135"/>
      <c r="AE9" s="135"/>
      <c r="AF9" s="135"/>
      <c r="AG9" s="135"/>
      <c r="AH9" s="136"/>
      <c r="AJ9" s="117" t="str">
        <f>IF(AO9=FALSE,AL9&amp;AP9,"")</f>
        <v>出発地を選択してください。</v>
      </c>
      <c r="AK9" s="69"/>
      <c r="AL9" s="69" t="s">
        <v>131</v>
      </c>
      <c r="AM9" s="69"/>
      <c r="AN9" s="122"/>
      <c r="AO9" s="121" t="b">
        <f>AN9&lt;&gt;0</f>
        <v>0</v>
      </c>
      <c r="AP9" s="69" t="s">
        <v>159</v>
      </c>
    </row>
    <row r="10" spans="2:42" ht="21" customHeight="1" x14ac:dyDescent="0.2">
      <c r="B10" s="282" t="s">
        <v>84</v>
      </c>
      <c r="C10" s="282"/>
      <c r="D10" s="282"/>
      <c r="E10" s="283"/>
      <c r="F10" s="170">
        <v>10</v>
      </c>
      <c r="G10" s="170"/>
      <c r="H10" s="170"/>
      <c r="I10" s="170"/>
      <c r="J10" s="170"/>
      <c r="K10" s="170"/>
      <c r="L10" s="138" t="s">
        <v>88</v>
      </c>
      <c r="M10" s="139"/>
      <c r="N10" s="139"/>
      <c r="O10" s="140"/>
      <c r="P10" s="160"/>
      <c r="Q10" s="161"/>
      <c r="R10" s="88" t="s">
        <v>198</v>
      </c>
      <c r="S10" s="88"/>
      <c r="T10" s="88"/>
      <c r="U10" s="286"/>
      <c r="V10" s="286"/>
      <c r="W10" s="88" t="s">
        <v>199</v>
      </c>
      <c r="X10" s="89"/>
      <c r="Y10" s="90"/>
      <c r="Z10" s="90"/>
      <c r="AA10" s="90"/>
      <c r="AB10" s="91"/>
      <c r="AC10" s="91"/>
      <c r="AD10" s="91"/>
      <c r="AE10" s="91"/>
      <c r="AF10" s="91"/>
      <c r="AG10" s="91"/>
      <c r="AH10" s="92"/>
      <c r="AJ10" s="117" t="str">
        <f>IF(AO10=FALSE,AL10&amp;AP10,"")</f>
        <v>氏名（姓）を入力してください。</v>
      </c>
      <c r="AK10" s="69"/>
      <c r="AL10" s="69" t="s">
        <v>134</v>
      </c>
      <c r="AM10" s="121" t="str">
        <f>+SUBSTITUTE(SUBSTITUTE(G12,"　","")," ","")</f>
        <v/>
      </c>
      <c r="AN10" s="121"/>
      <c r="AO10" s="121" t="b">
        <f>NOT(AM10="")</f>
        <v>0</v>
      </c>
      <c r="AP10" s="69" t="s">
        <v>158</v>
      </c>
    </row>
    <row r="11" spans="2:42" ht="21" customHeight="1" x14ac:dyDescent="0.2">
      <c r="B11" s="162" t="s">
        <v>89</v>
      </c>
      <c r="C11" s="162"/>
      <c r="D11" s="162"/>
      <c r="E11" s="162"/>
      <c r="F11" s="162"/>
      <c r="G11" s="178" t="str">
        <f>ASC(SUBSTITUTE(SUBSTITUTE(PHONETIC(G12),"　","")," ",""))</f>
        <v/>
      </c>
      <c r="H11" s="179"/>
      <c r="I11" s="179"/>
      <c r="J11" s="179"/>
      <c r="K11" s="179"/>
      <c r="L11" s="179"/>
      <c r="M11" s="180"/>
      <c r="N11" s="180"/>
      <c r="O11" s="180"/>
      <c r="P11" s="180"/>
      <c r="Q11" s="180"/>
      <c r="R11" s="181"/>
      <c r="S11" s="190" t="str">
        <f>ASC(SUBSTITUTE(SUBSTITUTE(PHONETIC(S12),"　","")," ",""))</f>
        <v/>
      </c>
      <c r="T11" s="179"/>
      <c r="U11" s="179"/>
      <c r="V11" s="179"/>
      <c r="W11" s="179"/>
      <c r="X11" s="179"/>
      <c r="Y11" s="180"/>
      <c r="Z11" s="180"/>
      <c r="AA11" s="180"/>
      <c r="AB11" s="180"/>
      <c r="AC11" s="180"/>
      <c r="AD11" s="191"/>
      <c r="AE11" s="173" t="s">
        <v>1</v>
      </c>
      <c r="AF11" s="174"/>
      <c r="AG11" s="174"/>
      <c r="AH11" s="175"/>
      <c r="AJ11" s="117" t="str">
        <f>IF(AO11=FALSE,AL11&amp;AP11,"")</f>
        <v>氏名（名）を入力してください。</v>
      </c>
      <c r="AK11" s="69"/>
      <c r="AL11" s="69" t="s">
        <v>135</v>
      </c>
      <c r="AM11" s="121" t="str">
        <f>SUBSTITUTE(SUBSTITUTE(S12,"　","")," ","")</f>
        <v/>
      </c>
      <c r="AN11" s="121"/>
      <c r="AO11" s="121" t="b">
        <f t="shared" ref="AO11:AO16" si="0">NOT(AM11="")</f>
        <v>0</v>
      </c>
      <c r="AP11" s="69" t="s">
        <v>158</v>
      </c>
    </row>
    <row r="12" spans="2:42" ht="15" customHeight="1" x14ac:dyDescent="0.2">
      <c r="B12" s="163" t="s">
        <v>90</v>
      </c>
      <c r="C12" s="164"/>
      <c r="D12" s="164"/>
      <c r="E12" s="164"/>
      <c r="F12" s="164"/>
      <c r="G12" s="182"/>
      <c r="H12" s="183"/>
      <c r="I12" s="183"/>
      <c r="J12" s="183"/>
      <c r="K12" s="183"/>
      <c r="L12" s="183"/>
      <c r="M12" s="184"/>
      <c r="N12" s="184"/>
      <c r="O12" s="184"/>
      <c r="P12" s="184"/>
      <c r="Q12" s="184"/>
      <c r="R12" s="185"/>
      <c r="S12" s="192"/>
      <c r="T12" s="193"/>
      <c r="U12" s="193"/>
      <c r="V12" s="193"/>
      <c r="W12" s="193"/>
      <c r="X12" s="193"/>
      <c r="Y12" s="194"/>
      <c r="Z12" s="194"/>
      <c r="AA12" s="194"/>
      <c r="AB12" s="194"/>
      <c r="AC12" s="194"/>
      <c r="AD12" s="195"/>
      <c r="AE12" s="171"/>
      <c r="AF12" s="172"/>
      <c r="AG12" s="291" t="s">
        <v>19</v>
      </c>
      <c r="AH12" s="292"/>
      <c r="AJ12" s="117" t="str">
        <f>IF(AO12=FALSE,AL12&amp;AP12,"")</f>
        <v>フリガナ（姓）を入力してください。</v>
      </c>
      <c r="AK12" s="69"/>
      <c r="AL12" s="69" t="s">
        <v>171</v>
      </c>
      <c r="AM12" s="121" t="str">
        <f>SUBSTITUTE(SUBSTITUTE(G11,"　","")," ","")</f>
        <v/>
      </c>
      <c r="AN12" s="121"/>
      <c r="AO12" s="121" t="b">
        <f t="shared" si="0"/>
        <v>0</v>
      </c>
      <c r="AP12" s="69" t="s">
        <v>158</v>
      </c>
    </row>
    <row r="13" spans="2:42" ht="7.5" customHeight="1" x14ac:dyDescent="0.2">
      <c r="B13" s="165"/>
      <c r="C13" s="166"/>
      <c r="D13" s="166"/>
      <c r="E13" s="166"/>
      <c r="F13" s="166"/>
      <c r="G13" s="182"/>
      <c r="H13" s="183"/>
      <c r="I13" s="183"/>
      <c r="J13" s="183"/>
      <c r="K13" s="183"/>
      <c r="L13" s="183"/>
      <c r="M13" s="184"/>
      <c r="N13" s="184"/>
      <c r="O13" s="184"/>
      <c r="P13" s="184"/>
      <c r="Q13" s="184"/>
      <c r="R13" s="185"/>
      <c r="S13" s="192"/>
      <c r="T13" s="193"/>
      <c r="U13" s="193"/>
      <c r="V13" s="193"/>
      <c r="W13" s="193"/>
      <c r="X13" s="193"/>
      <c r="Y13" s="194"/>
      <c r="Z13" s="194"/>
      <c r="AA13" s="194"/>
      <c r="AB13" s="194"/>
      <c r="AC13" s="194"/>
      <c r="AD13" s="195"/>
      <c r="AE13" s="126"/>
      <c r="AF13" s="127"/>
      <c r="AG13" s="291"/>
      <c r="AH13" s="292"/>
      <c r="AJ13" s="344" t="str">
        <f>IF(AO13=FALSE,AL13&amp;AP13,"")</f>
        <v>フリガナ（名）を入力してください。</v>
      </c>
      <c r="AK13" s="69"/>
      <c r="AL13" s="343" t="s">
        <v>172</v>
      </c>
      <c r="AM13" s="345" t="str">
        <f>SUBSTITUTE(SUBSTITUTE(S11,"　","")," ","")</f>
        <v/>
      </c>
      <c r="AN13" s="121"/>
      <c r="AO13" s="345" t="b">
        <f t="shared" si="0"/>
        <v>0</v>
      </c>
      <c r="AP13" s="343" t="s">
        <v>158</v>
      </c>
    </row>
    <row r="14" spans="2:42" ht="7.5" customHeight="1" x14ac:dyDescent="0.2">
      <c r="B14" s="165"/>
      <c r="C14" s="166"/>
      <c r="D14" s="166"/>
      <c r="E14" s="166"/>
      <c r="F14" s="166"/>
      <c r="G14" s="182"/>
      <c r="H14" s="183"/>
      <c r="I14" s="183"/>
      <c r="J14" s="183"/>
      <c r="K14" s="183"/>
      <c r="L14" s="183"/>
      <c r="M14" s="184"/>
      <c r="N14" s="184"/>
      <c r="O14" s="184"/>
      <c r="P14" s="184"/>
      <c r="Q14" s="184"/>
      <c r="R14" s="185"/>
      <c r="S14" s="192"/>
      <c r="T14" s="193"/>
      <c r="U14" s="193"/>
      <c r="V14" s="193"/>
      <c r="W14" s="193"/>
      <c r="X14" s="193"/>
      <c r="Y14" s="194"/>
      <c r="Z14" s="194"/>
      <c r="AA14" s="194"/>
      <c r="AB14" s="194"/>
      <c r="AC14" s="194"/>
      <c r="AD14" s="195"/>
      <c r="AE14" s="126"/>
      <c r="AF14" s="127"/>
      <c r="AG14" s="287" t="s">
        <v>20</v>
      </c>
      <c r="AH14" s="288"/>
      <c r="AJ14" s="344"/>
      <c r="AK14" s="69"/>
      <c r="AL14" s="343"/>
      <c r="AM14" s="343"/>
      <c r="AN14" s="69"/>
      <c r="AO14" s="345"/>
      <c r="AP14" s="343"/>
    </row>
    <row r="15" spans="2:42" ht="15" customHeight="1" x14ac:dyDescent="0.2">
      <c r="B15" s="167"/>
      <c r="C15" s="167"/>
      <c r="D15" s="167"/>
      <c r="E15" s="167"/>
      <c r="F15" s="167"/>
      <c r="G15" s="186"/>
      <c r="H15" s="187"/>
      <c r="I15" s="187"/>
      <c r="J15" s="187"/>
      <c r="K15" s="187"/>
      <c r="L15" s="187"/>
      <c r="M15" s="188"/>
      <c r="N15" s="188"/>
      <c r="O15" s="188"/>
      <c r="P15" s="188"/>
      <c r="Q15" s="188"/>
      <c r="R15" s="189"/>
      <c r="S15" s="196"/>
      <c r="T15" s="197"/>
      <c r="U15" s="197"/>
      <c r="V15" s="197"/>
      <c r="W15" s="197"/>
      <c r="X15" s="197"/>
      <c r="Y15" s="198"/>
      <c r="Z15" s="198"/>
      <c r="AA15" s="198"/>
      <c r="AB15" s="198"/>
      <c r="AC15" s="198"/>
      <c r="AD15" s="199"/>
      <c r="AE15" s="327"/>
      <c r="AF15" s="328"/>
      <c r="AG15" s="289"/>
      <c r="AH15" s="290"/>
      <c r="AJ15" s="117" t="str">
        <f>IF(AO15=FALSE,AL15&amp;AP15,"")</f>
        <v>性別を選択してください。</v>
      </c>
      <c r="AK15" s="69"/>
      <c r="AL15" s="69" t="s">
        <v>136</v>
      </c>
      <c r="AM15" s="69"/>
      <c r="AN15" s="122"/>
      <c r="AO15" s="121" t="b">
        <f>NOT(AN15="")</f>
        <v>0</v>
      </c>
      <c r="AP15" s="69" t="s">
        <v>159</v>
      </c>
    </row>
    <row r="16" spans="2:42" ht="21" customHeight="1" x14ac:dyDescent="0.2">
      <c r="B16" s="138" t="s">
        <v>6</v>
      </c>
      <c r="C16" s="365"/>
      <c r="D16" s="365"/>
      <c r="E16" s="365"/>
      <c r="F16" s="366"/>
      <c r="G16" s="332"/>
      <c r="H16" s="333"/>
      <c r="I16" s="333"/>
      <c r="J16" s="334"/>
      <c r="K16" s="334"/>
      <c r="L16" s="334"/>
      <c r="M16" s="334"/>
      <c r="N16" s="334"/>
      <c r="O16" s="334"/>
      <c r="P16" s="334"/>
      <c r="Q16" s="334"/>
      <c r="R16" s="334"/>
      <c r="S16" s="88" t="s">
        <v>7</v>
      </c>
      <c r="T16" s="284" t="s">
        <v>8</v>
      </c>
      <c r="U16" s="284"/>
      <c r="V16" s="284"/>
      <c r="W16" s="285" t="str">
        <f>IF((G16=0)+(Y7=0),"",DATEDIF(G16,Y7,"Y"))</f>
        <v/>
      </c>
      <c r="X16" s="285"/>
      <c r="Y16" s="102" t="s">
        <v>9</v>
      </c>
      <c r="Z16" s="88" t="s">
        <v>123</v>
      </c>
      <c r="AA16" s="88"/>
      <c r="AB16" s="88"/>
      <c r="AC16" s="88"/>
      <c r="AD16" s="88"/>
      <c r="AE16" s="88"/>
      <c r="AF16" s="88"/>
      <c r="AG16" s="88"/>
      <c r="AH16" s="103"/>
      <c r="AJ16" s="117" t="str">
        <f>IF(AO16=FALSE,AL16&amp;AP16,"")</f>
        <v>生年月日を入力してください。</v>
      </c>
      <c r="AK16" s="69"/>
      <c r="AL16" s="69" t="s">
        <v>137</v>
      </c>
      <c r="AM16" s="121" t="str">
        <f>SUBSTITUTE(SUBSTITUTE(G16,"　","")," ","")</f>
        <v/>
      </c>
      <c r="AN16" s="121"/>
      <c r="AO16" s="121" t="b">
        <f t="shared" si="0"/>
        <v>0</v>
      </c>
      <c r="AP16" s="69" t="s">
        <v>158</v>
      </c>
    </row>
    <row r="17" spans="2:42" ht="21" customHeight="1" x14ac:dyDescent="0.2">
      <c r="B17" s="138" t="s">
        <v>91</v>
      </c>
      <c r="C17" s="365"/>
      <c r="D17" s="365"/>
      <c r="E17" s="365"/>
      <c r="F17" s="366"/>
      <c r="G17" s="286"/>
      <c r="H17" s="286"/>
      <c r="I17" s="104" t="s">
        <v>92</v>
      </c>
      <c r="J17" s="88"/>
      <c r="K17" s="88"/>
      <c r="L17" s="286"/>
      <c r="M17" s="286"/>
      <c r="N17" s="104" t="s">
        <v>93</v>
      </c>
      <c r="O17" s="105"/>
      <c r="P17" s="105"/>
      <c r="Q17" s="367"/>
      <c r="R17" s="367"/>
      <c r="S17" s="367"/>
      <c r="T17" s="367"/>
      <c r="U17" s="367"/>
      <c r="V17" s="367"/>
      <c r="W17" s="368"/>
      <c r="X17" s="368"/>
      <c r="Y17" s="368"/>
      <c r="Z17" s="104" t="s">
        <v>124</v>
      </c>
      <c r="AA17" s="88"/>
      <c r="AB17" s="88"/>
      <c r="AC17" s="88"/>
      <c r="AD17" s="88"/>
      <c r="AE17" s="88"/>
      <c r="AF17" s="88"/>
      <c r="AG17" s="88"/>
      <c r="AH17" s="103"/>
      <c r="AJ17" s="117" t="str">
        <f>IF(AN17=0,AL17&amp;AP17,IF(AO17=FALSE,"その他を選択した場合，カッコ内に記入してください。",""))</f>
        <v>国籍を選択してください。</v>
      </c>
      <c r="AK17" s="69"/>
      <c r="AL17" s="69" t="s">
        <v>91</v>
      </c>
      <c r="AM17" s="121" t="str">
        <f>SUBSTITUTE(SUBSTITUTE(Q17,"　","")," ","")</f>
        <v/>
      </c>
      <c r="AN17" s="122"/>
      <c r="AO17" s="121" t="b">
        <f>OR(AN17&lt;&gt;2,AND(AN17=2,AM17&lt;&gt;""))</f>
        <v>1</v>
      </c>
      <c r="AP17" s="69" t="s">
        <v>159</v>
      </c>
    </row>
    <row r="18" spans="2:42" ht="18" customHeight="1" x14ac:dyDescent="0.2">
      <c r="B18" s="293" t="s">
        <v>126</v>
      </c>
      <c r="C18" s="392"/>
      <c r="D18" s="392"/>
      <c r="E18" s="392"/>
      <c r="F18" s="393"/>
      <c r="G18" s="390" t="s">
        <v>18</v>
      </c>
      <c r="H18" s="330"/>
      <c r="I18" s="330"/>
      <c r="J18" s="330"/>
      <c r="K18" s="330"/>
      <c r="L18" s="330"/>
      <c r="M18" s="330"/>
      <c r="N18" s="330"/>
      <c r="O18" s="330"/>
      <c r="P18" s="330"/>
      <c r="Q18" s="330"/>
      <c r="R18" s="330"/>
      <c r="S18" s="330"/>
      <c r="T18" s="391"/>
      <c r="U18" s="329" t="s">
        <v>2</v>
      </c>
      <c r="V18" s="330"/>
      <c r="W18" s="330"/>
      <c r="X18" s="330"/>
      <c r="Y18" s="330"/>
      <c r="Z18" s="330"/>
      <c r="AA18" s="330"/>
      <c r="AB18" s="330"/>
      <c r="AC18" s="330"/>
      <c r="AD18" s="330"/>
      <c r="AE18" s="330"/>
      <c r="AF18" s="330"/>
      <c r="AG18" s="330"/>
      <c r="AH18" s="331"/>
      <c r="AJ18" s="117" t="str">
        <f>IF(AO18=FALSE,AL18&amp;AP18,"")</f>
        <v/>
      </c>
      <c r="AK18" s="69"/>
      <c r="AL18" s="69"/>
      <c r="AM18" s="69"/>
      <c r="AN18" s="69"/>
      <c r="AO18" s="69"/>
      <c r="AP18" s="69"/>
    </row>
    <row r="19" spans="2:42" ht="18" customHeight="1" x14ac:dyDescent="0.2">
      <c r="B19" s="296"/>
      <c r="C19" s="394"/>
      <c r="D19" s="394"/>
      <c r="E19" s="394"/>
      <c r="F19" s="395"/>
      <c r="G19" s="314"/>
      <c r="H19" s="309"/>
      <c r="I19" s="309"/>
      <c r="J19" s="309"/>
      <c r="K19" s="309"/>
      <c r="L19" s="309"/>
      <c r="M19" s="309"/>
      <c r="N19" s="309"/>
      <c r="O19" s="309"/>
      <c r="P19" s="309"/>
      <c r="Q19" s="309"/>
      <c r="R19" s="309"/>
      <c r="S19" s="309"/>
      <c r="T19" s="315"/>
      <c r="U19" s="308"/>
      <c r="V19" s="309"/>
      <c r="W19" s="309"/>
      <c r="X19" s="309"/>
      <c r="Y19" s="309"/>
      <c r="Z19" s="309"/>
      <c r="AA19" s="309"/>
      <c r="AB19" s="309"/>
      <c r="AC19" s="309"/>
      <c r="AD19" s="309"/>
      <c r="AE19" s="309"/>
      <c r="AF19" s="309"/>
      <c r="AG19" s="309"/>
      <c r="AH19" s="310"/>
      <c r="AJ19" s="117" t="str">
        <f t="shared" ref="AJ19:AJ31" si="1">IF(AO19=FALSE,AL19&amp;AP19,"")</f>
        <v>パスポート記載名（姓）を入力してください。</v>
      </c>
      <c r="AK19" s="69"/>
      <c r="AL19" s="69" t="s">
        <v>138</v>
      </c>
      <c r="AM19" s="121" t="str">
        <f>+SUBSTITUTE(SUBSTITUTE(G19,"　","")," ","")</f>
        <v/>
      </c>
      <c r="AN19" s="69"/>
      <c r="AO19" s="121" t="b">
        <f>OR($AN$24=TRUE,NOT(AM19=""))</f>
        <v>0</v>
      </c>
      <c r="AP19" s="69" t="s">
        <v>158</v>
      </c>
    </row>
    <row r="20" spans="2:42" ht="18" customHeight="1" x14ac:dyDescent="0.2">
      <c r="B20" s="396"/>
      <c r="C20" s="397"/>
      <c r="D20" s="397"/>
      <c r="E20" s="397"/>
      <c r="F20" s="398"/>
      <c r="G20" s="316"/>
      <c r="H20" s="312"/>
      <c r="I20" s="312"/>
      <c r="J20" s="312"/>
      <c r="K20" s="312"/>
      <c r="L20" s="312"/>
      <c r="M20" s="312"/>
      <c r="N20" s="312"/>
      <c r="O20" s="312"/>
      <c r="P20" s="312"/>
      <c r="Q20" s="312"/>
      <c r="R20" s="312"/>
      <c r="S20" s="312"/>
      <c r="T20" s="317"/>
      <c r="U20" s="311"/>
      <c r="V20" s="312"/>
      <c r="W20" s="312"/>
      <c r="X20" s="312"/>
      <c r="Y20" s="312"/>
      <c r="Z20" s="312"/>
      <c r="AA20" s="312"/>
      <c r="AB20" s="312"/>
      <c r="AC20" s="312"/>
      <c r="AD20" s="312"/>
      <c r="AE20" s="312"/>
      <c r="AF20" s="312"/>
      <c r="AG20" s="312"/>
      <c r="AH20" s="313"/>
      <c r="AJ20" s="117" t="str">
        <f t="shared" si="1"/>
        <v>パスポート記載名（名）を入力してください。</v>
      </c>
      <c r="AK20" s="69"/>
      <c r="AL20" s="69" t="s">
        <v>139</v>
      </c>
      <c r="AM20" s="121" t="str">
        <f>SUBSTITUTE(SUBSTITUTE(U19,"　","")," ","")</f>
        <v/>
      </c>
      <c r="AN20" s="121"/>
      <c r="AO20" s="121" t="b">
        <f>OR($AN$24=TRUE,NOT(AM20=""))</f>
        <v>0</v>
      </c>
      <c r="AP20" s="69" t="s">
        <v>158</v>
      </c>
    </row>
    <row r="21" spans="2:42" ht="15" customHeight="1" x14ac:dyDescent="0.2">
      <c r="B21" s="293" t="s">
        <v>127</v>
      </c>
      <c r="C21" s="294"/>
      <c r="D21" s="294"/>
      <c r="E21" s="294"/>
      <c r="F21" s="295"/>
      <c r="G21" s="381" t="s">
        <v>3</v>
      </c>
      <c r="H21" s="382"/>
      <c r="I21" s="382"/>
      <c r="J21" s="382"/>
      <c r="K21" s="382"/>
      <c r="L21" s="382"/>
      <c r="M21" s="382"/>
      <c r="N21" s="382"/>
      <c r="O21" s="382"/>
      <c r="P21" s="382"/>
      <c r="Q21" s="383"/>
      <c r="R21" s="383"/>
      <c r="S21" s="383"/>
      <c r="T21" s="384"/>
      <c r="U21" s="318" t="s">
        <v>120</v>
      </c>
      <c r="V21" s="319"/>
      <c r="W21" s="319"/>
      <c r="X21" s="319"/>
      <c r="Y21" s="319"/>
      <c r="Z21" s="319"/>
      <c r="AA21" s="319"/>
      <c r="AB21" s="319" t="s">
        <v>121</v>
      </c>
      <c r="AC21" s="319"/>
      <c r="AD21" s="319"/>
      <c r="AE21" s="319"/>
      <c r="AF21" s="319"/>
      <c r="AG21" s="319"/>
      <c r="AH21" s="320"/>
      <c r="AJ21" s="117" t="str">
        <f t="shared" si="1"/>
        <v>パスポート番号を入力してください。</v>
      </c>
      <c r="AK21" s="69"/>
      <c r="AL21" s="69" t="s">
        <v>142</v>
      </c>
      <c r="AM21" s="121" t="str">
        <f>SUBSTITUTE(SUBSTITUTE(G22,"　","")," ","")</f>
        <v/>
      </c>
      <c r="AN21" s="121"/>
      <c r="AO21" s="121" t="b">
        <f>OR($AN$24=TRUE,NOT(AM21=""))</f>
        <v>0</v>
      </c>
      <c r="AP21" s="69" t="s">
        <v>158</v>
      </c>
    </row>
    <row r="22" spans="2:42" ht="18" customHeight="1" x14ac:dyDescent="0.2">
      <c r="B22" s="296"/>
      <c r="C22" s="297"/>
      <c r="D22" s="297"/>
      <c r="E22" s="297"/>
      <c r="F22" s="298"/>
      <c r="G22" s="302"/>
      <c r="H22" s="303"/>
      <c r="I22" s="303"/>
      <c r="J22" s="303"/>
      <c r="K22" s="303"/>
      <c r="L22" s="303"/>
      <c r="M22" s="303"/>
      <c r="N22" s="303"/>
      <c r="O22" s="303"/>
      <c r="P22" s="303"/>
      <c r="Q22" s="303"/>
      <c r="R22" s="303"/>
      <c r="S22" s="303"/>
      <c r="T22" s="304"/>
      <c r="U22" s="325"/>
      <c r="V22" s="321"/>
      <c r="W22" s="321"/>
      <c r="X22" s="321"/>
      <c r="Y22" s="321"/>
      <c r="Z22" s="321"/>
      <c r="AA22" s="321"/>
      <c r="AB22" s="321"/>
      <c r="AC22" s="321"/>
      <c r="AD22" s="321"/>
      <c r="AE22" s="321"/>
      <c r="AF22" s="321"/>
      <c r="AG22" s="321"/>
      <c r="AH22" s="322"/>
      <c r="AJ22" s="117" t="str">
        <f t="shared" si="1"/>
        <v>パスポート発行年月日を入力してください。</v>
      </c>
      <c r="AK22" s="69"/>
      <c r="AL22" s="69" t="s">
        <v>140</v>
      </c>
      <c r="AM22" s="121" t="str">
        <f>SUBSTITUTE(SUBSTITUTE(U22,"　","")," ","")</f>
        <v/>
      </c>
      <c r="AN22" s="121"/>
      <c r="AO22" s="121" t="b">
        <f>OR($AN$24=TRUE,NOT(AM22=""))</f>
        <v>0</v>
      </c>
      <c r="AP22" s="69" t="s">
        <v>158</v>
      </c>
    </row>
    <row r="23" spans="2:42" ht="18" customHeight="1" x14ac:dyDescent="0.2">
      <c r="B23" s="296"/>
      <c r="C23" s="297"/>
      <c r="D23" s="297"/>
      <c r="E23" s="297"/>
      <c r="F23" s="298"/>
      <c r="G23" s="305"/>
      <c r="H23" s="306"/>
      <c r="I23" s="306"/>
      <c r="J23" s="306"/>
      <c r="K23" s="306"/>
      <c r="L23" s="306"/>
      <c r="M23" s="306"/>
      <c r="N23" s="306"/>
      <c r="O23" s="306"/>
      <c r="P23" s="306"/>
      <c r="Q23" s="306"/>
      <c r="R23" s="306"/>
      <c r="S23" s="306"/>
      <c r="T23" s="307"/>
      <c r="U23" s="326"/>
      <c r="V23" s="323"/>
      <c r="W23" s="323"/>
      <c r="X23" s="323"/>
      <c r="Y23" s="323"/>
      <c r="Z23" s="323"/>
      <c r="AA23" s="323"/>
      <c r="AB23" s="323"/>
      <c r="AC23" s="323"/>
      <c r="AD23" s="323"/>
      <c r="AE23" s="323"/>
      <c r="AF23" s="323"/>
      <c r="AG23" s="323"/>
      <c r="AH23" s="324"/>
      <c r="AJ23" s="117" t="str">
        <f t="shared" si="1"/>
        <v>パスポート有効期限を入力してください。</v>
      </c>
      <c r="AK23" s="69"/>
      <c r="AL23" s="69" t="s">
        <v>141</v>
      </c>
      <c r="AM23" s="121" t="str">
        <f>SUBSTITUTE(SUBSTITUTE(AB22,"　","")," ","")</f>
        <v/>
      </c>
      <c r="AN23" s="121"/>
      <c r="AO23" s="121" t="b">
        <f>OR($AN$24=TRUE,NOT(AM23=""))</f>
        <v>0</v>
      </c>
      <c r="AP23" s="69" t="s">
        <v>158</v>
      </c>
    </row>
    <row r="24" spans="2:42" ht="18" customHeight="1" x14ac:dyDescent="0.2">
      <c r="B24" s="299"/>
      <c r="C24" s="300"/>
      <c r="D24" s="300"/>
      <c r="E24" s="300"/>
      <c r="F24" s="301"/>
      <c r="G24" s="128"/>
      <c r="H24" s="128"/>
      <c r="I24" s="2" t="s">
        <v>128</v>
      </c>
      <c r="J24" s="2"/>
      <c r="K24" s="2"/>
      <c r="L24" s="2"/>
      <c r="M24" s="2"/>
      <c r="N24" s="2"/>
      <c r="O24" s="2"/>
      <c r="P24" s="2"/>
      <c r="Q24" s="2"/>
      <c r="R24" s="2"/>
      <c r="S24" s="2"/>
      <c r="T24" s="2"/>
      <c r="U24" s="2"/>
      <c r="V24" s="2"/>
      <c r="W24" s="2"/>
      <c r="X24" s="2"/>
      <c r="Y24" s="2"/>
      <c r="Z24" s="2"/>
      <c r="AA24" s="2"/>
      <c r="AB24" s="2"/>
      <c r="AC24" s="2"/>
      <c r="AD24" s="2"/>
      <c r="AE24" s="2"/>
      <c r="AF24" s="2"/>
      <c r="AG24" s="2"/>
      <c r="AH24" s="106"/>
      <c r="AJ24" s="117" t="str">
        <f t="shared" si="1"/>
        <v>パスポートをお持ちでない場合はチェックしてください。</v>
      </c>
      <c r="AK24" s="69"/>
      <c r="AL24" s="69" t="s">
        <v>165</v>
      </c>
      <c r="AM24" s="69"/>
      <c r="AN24" s="123" t="b">
        <v>0</v>
      </c>
      <c r="AO24" s="121" t="b">
        <f>OR(COUNTIF(AO19:AO23,TRUE)=5,AN24=TRUE)</f>
        <v>0</v>
      </c>
      <c r="AP24" s="69" t="s">
        <v>166</v>
      </c>
    </row>
    <row r="25" spans="2:42" ht="21" customHeight="1" x14ac:dyDescent="0.2">
      <c r="B25" s="358" t="s">
        <v>95</v>
      </c>
      <c r="C25" s="359"/>
      <c r="D25" s="359"/>
      <c r="E25" s="359"/>
      <c r="F25" s="360"/>
      <c r="G25" s="354" t="str">
        <f>IF(SUBSTITUTE(SUBSTITUTE(M26,"　","")," ","")&lt;&gt;"",ASC(SUBSTITUTE(SUBSTITUTE(PHONETIC(M26),"　","")," ","")),ASC(SUBSTITUTE(SUBSTITUTE(PHONETIC(G27),"　","")," ","")))</f>
        <v/>
      </c>
      <c r="H25" s="355"/>
      <c r="I25" s="355"/>
      <c r="J25" s="355"/>
      <c r="K25" s="355"/>
      <c r="L25" s="355"/>
      <c r="M25" s="355"/>
      <c r="N25" s="355"/>
      <c r="O25" s="355"/>
      <c r="P25" s="355"/>
      <c r="Q25" s="355"/>
      <c r="R25" s="355"/>
      <c r="S25" s="356"/>
      <c r="T25" s="356"/>
      <c r="U25" s="356"/>
      <c r="V25" s="356"/>
      <c r="W25" s="356"/>
      <c r="X25" s="356"/>
      <c r="Y25" s="356"/>
      <c r="Z25" s="356"/>
      <c r="AA25" s="356"/>
      <c r="AB25" s="356"/>
      <c r="AC25" s="356"/>
      <c r="AD25" s="356"/>
      <c r="AE25" s="356"/>
      <c r="AF25" s="356"/>
      <c r="AG25" s="356"/>
      <c r="AH25" s="357"/>
      <c r="AJ25" s="117" t="str">
        <f t="shared" si="1"/>
        <v>現住所（フリガナ）を入力してください。</v>
      </c>
      <c r="AK25" s="69"/>
      <c r="AL25" s="69" t="s">
        <v>143</v>
      </c>
      <c r="AM25" s="121" t="str">
        <f>SUBSTITUTE(SUBSTITUTE(G25,"　","")," ","")</f>
        <v/>
      </c>
      <c r="AN25" s="121"/>
      <c r="AO25" s="121" t="b">
        <f t="shared" ref="AO25:AO31" si="2">NOT(AM25="")</f>
        <v>0</v>
      </c>
      <c r="AP25" s="69" t="s">
        <v>158</v>
      </c>
    </row>
    <row r="26" spans="2:42" ht="18" customHeight="1" x14ac:dyDescent="0.2">
      <c r="B26" s="236" t="s">
        <v>4</v>
      </c>
      <c r="C26" s="250"/>
      <c r="D26" s="250"/>
      <c r="E26" s="250"/>
      <c r="F26" s="251"/>
      <c r="G26" s="107" t="s">
        <v>96</v>
      </c>
      <c r="H26" s="413"/>
      <c r="I26" s="413"/>
      <c r="J26" s="413"/>
      <c r="K26" s="413"/>
      <c r="L26" s="108"/>
      <c r="M26" s="351"/>
      <c r="N26" s="351"/>
      <c r="O26" s="351"/>
      <c r="P26" s="351"/>
      <c r="Q26" s="351"/>
      <c r="R26" s="351"/>
      <c r="S26" s="351"/>
      <c r="T26" s="351"/>
      <c r="U26" s="351"/>
      <c r="V26" s="351"/>
      <c r="W26" s="351"/>
      <c r="X26" s="351"/>
      <c r="Y26" s="352"/>
      <c r="Z26" s="352"/>
      <c r="AA26" s="352"/>
      <c r="AB26" s="352"/>
      <c r="AC26" s="352"/>
      <c r="AD26" s="352"/>
      <c r="AE26" s="352"/>
      <c r="AF26" s="352"/>
      <c r="AG26" s="352"/>
      <c r="AH26" s="353"/>
      <c r="AJ26" s="117" t="str">
        <f t="shared" si="1"/>
        <v>現住所（郵便番号）を入力してください。</v>
      </c>
      <c r="AK26" s="69"/>
      <c r="AL26" s="69" t="s">
        <v>144</v>
      </c>
      <c r="AM26" s="121" t="str">
        <f>SUBSTITUTE(SUBSTITUTE(H26,"　","")," ","")</f>
        <v/>
      </c>
      <c r="AN26" s="121"/>
      <c r="AO26" s="121" t="b">
        <f t="shared" si="2"/>
        <v>0</v>
      </c>
      <c r="AP26" s="69" t="s">
        <v>158</v>
      </c>
    </row>
    <row r="27" spans="2:42" ht="18" customHeight="1" x14ac:dyDescent="0.2">
      <c r="B27" s="150"/>
      <c r="C27" s="148"/>
      <c r="D27" s="148"/>
      <c r="E27" s="148"/>
      <c r="F27" s="149"/>
      <c r="G27" s="349"/>
      <c r="H27" s="350"/>
      <c r="I27" s="350"/>
      <c r="J27" s="350"/>
      <c r="K27" s="350"/>
      <c r="L27" s="350"/>
      <c r="M27" s="350"/>
      <c r="N27" s="350"/>
      <c r="O27" s="350"/>
      <c r="P27" s="350"/>
      <c r="Q27" s="350"/>
      <c r="R27" s="350"/>
      <c r="S27" s="229"/>
      <c r="T27" s="229"/>
      <c r="U27" s="229"/>
      <c r="V27" s="229"/>
      <c r="W27" s="229"/>
      <c r="X27" s="229"/>
      <c r="Y27" s="229"/>
      <c r="Z27" s="229"/>
      <c r="AA27" s="229"/>
      <c r="AB27" s="229"/>
      <c r="AC27" s="229"/>
      <c r="AD27" s="229"/>
      <c r="AE27" s="229"/>
      <c r="AF27" s="229"/>
      <c r="AG27" s="229"/>
      <c r="AH27" s="230"/>
      <c r="AJ27" s="117" t="str">
        <f t="shared" si="1"/>
        <v>現住所を入力してください。</v>
      </c>
      <c r="AK27" s="69"/>
      <c r="AL27" s="69" t="s">
        <v>145</v>
      </c>
      <c r="AM27" s="121" t="str">
        <f>+SUBSTITUTE(SUBSTITUTE(M26&amp;G27,"　","")," ","")</f>
        <v/>
      </c>
      <c r="AN27" s="121"/>
      <c r="AO27" s="121" t="b">
        <f t="shared" si="2"/>
        <v>0</v>
      </c>
      <c r="AP27" s="69" t="s">
        <v>158</v>
      </c>
    </row>
    <row r="28" spans="2:42" ht="21" customHeight="1" x14ac:dyDescent="0.2">
      <c r="B28" s="257" t="s">
        <v>10</v>
      </c>
      <c r="C28" s="145"/>
      <c r="D28" s="145"/>
      <c r="E28" s="145"/>
      <c r="F28" s="146"/>
      <c r="G28" s="371" t="s">
        <v>125</v>
      </c>
      <c r="H28" s="372"/>
      <c r="I28" s="372"/>
      <c r="J28" s="372"/>
      <c r="K28" s="373"/>
      <c r="L28" s="374"/>
      <c r="M28" s="374"/>
      <c r="N28" s="374"/>
      <c r="O28" s="374"/>
      <c r="P28" s="374"/>
      <c r="Q28" s="375"/>
      <c r="R28" s="387" t="s">
        <v>129</v>
      </c>
      <c r="S28" s="388"/>
      <c r="T28" s="388"/>
      <c r="U28" s="389"/>
      <c r="V28" s="374"/>
      <c r="W28" s="374"/>
      <c r="X28" s="374"/>
      <c r="Y28" s="374"/>
      <c r="Z28" s="374"/>
      <c r="AA28" s="374"/>
      <c r="AB28" s="374"/>
      <c r="AC28" s="374"/>
      <c r="AD28" s="374"/>
      <c r="AE28" s="374"/>
      <c r="AF28" s="374"/>
      <c r="AG28" s="374"/>
      <c r="AH28" s="375"/>
      <c r="AJ28" s="117" t="str">
        <f t="shared" si="1"/>
        <v>電話又は携帯電話のうち少なくともいずれかを入力してください。</v>
      </c>
      <c r="AK28" s="69"/>
      <c r="AL28" s="69" t="s">
        <v>161</v>
      </c>
      <c r="AM28" s="121" t="str">
        <f>+SUBSTITUTE(SUBSTITUTE(K28&amp;K29,"　","")," ","")</f>
        <v/>
      </c>
      <c r="AN28" s="121"/>
      <c r="AO28" s="121" t="b">
        <f t="shared" si="2"/>
        <v>0</v>
      </c>
      <c r="AP28" s="69" t="s">
        <v>162</v>
      </c>
    </row>
    <row r="29" spans="2:42" ht="21" customHeight="1" x14ac:dyDescent="0.2">
      <c r="B29" s="150"/>
      <c r="C29" s="148"/>
      <c r="D29" s="148"/>
      <c r="E29" s="148"/>
      <c r="F29" s="149"/>
      <c r="G29" s="369" t="s">
        <v>11</v>
      </c>
      <c r="H29" s="370"/>
      <c r="I29" s="370"/>
      <c r="J29" s="370"/>
      <c r="K29" s="376"/>
      <c r="L29" s="377"/>
      <c r="M29" s="377"/>
      <c r="N29" s="377"/>
      <c r="O29" s="377"/>
      <c r="P29" s="377"/>
      <c r="Q29" s="378"/>
      <c r="R29" s="385" t="s">
        <v>17</v>
      </c>
      <c r="S29" s="386"/>
      <c r="T29" s="386"/>
      <c r="U29" s="412"/>
      <c r="V29" s="377"/>
      <c r="W29" s="377"/>
      <c r="X29" s="377"/>
      <c r="Y29" s="377"/>
      <c r="Z29" s="377"/>
      <c r="AA29" s="377"/>
      <c r="AB29" s="377"/>
      <c r="AC29" s="377"/>
      <c r="AD29" s="377"/>
      <c r="AE29" s="377"/>
      <c r="AF29" s="377"/>
      <c r="AG29" s="377"/>
      <c r="AH29" s="378"/>
      <c r="AJ29" s="117" t="str">
        <f t="shared" si="1"/>
        <v>eメール（PC）を入力してください。お持ちでない場合はフリーメールなどを取得してください。</v>
      </c>
      <c r="AK29" s="69"/>
      <c r="AL29" s="69" t="s">
        <v>173</v>
      </c>
      <c r="AM29" s="121" t="str">
        <f>+SUBSTITUTE(SUBSTITUTE(U28,"　","")," ","")</f>
        <v/>
      </c>
      <c r="AN29" s="121"/>
      <c r="AO29" s="121" t="b">
        <f t="shared" si="2"/>
        <v>0</v>
      </c>
      <c r="AP29" s="69" t="s">
        <v>163</v>
      </c>
    </row>
    <row r="30" spans="2:42" ht="18" customHeight="1" x14ac:dyDescent="0.2">
      <c r="B30" s="249" t="s">
        <v>97</v>
      </c>
      <c r="C30" s="250"/>
      <c r="D30" s="250"/>
      <c r="E30" s="250"/>
      <c r="F30" s="251"/>
      <c r="G30" s="399"/>
      <c r="H30" s="400"/>
      <c r="I30" s="400"/>
      <c r="J30" s="400"/>
      <c r="K30" s="400"/>
      <c r="L30" s="400"/>
      <c r="M30" s="400"/>
      <c r="N30" s="400"/>
      <c r="O30" s="400"/>
      <c r="P30" s="400"/>
      <c r="Q30" s="400"/>
      <c r="R30" s="400"/>
      <c r="S30" s="401"/>
      <c r="T30" s="401"/>
      <c r="U30" s="257" t="s">
        <v>98</v>
      </c>
      <c r="V30" s="145"/>
      <c r="W30" s="146"/>
      <c r="X30" s="405" t="s">
        <v>191</v>
      </c>
      <c r="Y30" s="406"/>
      <c r="Z30" s="406"/>
      <c r="AA30" s="406"/>
      <c r="AB30" s="407"/>
      <c r="AC30" s="407"/>
      <c r="AD30" s="407"/>
      <c r="AE30" s="407"/>
      <c r="AF30" s="407"/>
      <c r="AG30" s="407"/>
      <c r="AH30" s="408"/>
      <c r="AJ30" s="117" t="str">
        <f t="shared" si="1"/>
        <v>eメール（携帯）を入力してください。お持ちでない場合は入力不要です。</v>
      </c>
      <c r="AK30" s="69"/>
      <c r="AL30" s="69" t="s">
        <v>146</v>
      </c>
      <c r="AM30" s="121" t="str">
        <f>SUBSTITUTE(SUBSTITUTE(U29,"　","")," ","")</f>
        <v/>
      </c>
      <c r="AN30" s="121"/>
      <c r="AO30" s="121" t="b">
        <f t="shared" si="2"/>
        <v>0</v>
      </c>
      <c r="AP30" s="69" t="s">
        <v>164</v>
      </c>
    </row>
    <row r="31" spans="2:42" ht="18" customHeight="1" x14ac:dyDescent="0.2">
      <c r="B31" s="236"/>
      <c r="C31" s="250"/>
      <c r="D31" s="250"/>
      <c r="E31" s="250"/>
      <c r="F31" s="251"/>
      <c r="G31" s="402"/>
      <c r="H31" s="403"/>
      <c r="I31" s="403"/>
      <c r="J31" s="403"/>
      <c r="K31" s="403"/>
      <c r="L31" s="403"/>
      <c r="M31" s="403"/>
      <c r="N31" s="403"/>
      <c r="O31" s="403"/>
      <c r="P31" s="403"/>
      <c r="Q31" s="403"/>
      <c r="R31" s="403"/>
      <c r="S31" s="404"/>
      <c r="T31" s="404"/>
      <c r="U31" s="252"/>
      <c r="V31" s="250"/>
      <c r="W31" s="251"/>
      <c r="X31" s="262" t="s">
        <v>93</v>
      </c>
      <c r="Y31" s="263"/>
      <c r="Z31" s="263"/>
      <c r="AA31" s="253"/>
      <c r="AB31" s="253"/>
      <c r="AC31" s="253"/>
      <c r="AD31" s="253"/>
      <c r="AE31" s="253"/>
      <c r="AF31" s="253"/>
      <c r="AG31" s="253"/>
      <c r="AH31" s="109" t="s">
        <v>94</v>
      </c>
      <c r="AJ31" s="117" t="str">
        <f t="shared" si="1"/>
        <v>勤務先又は学校名を入力してください。</v>
      </c>
      <c r="AK31" s="69" t="s">
        <v>101</v>
      </c>
      <c r="AL31" s="69" t="s">
        <v>174</v>
      </c>
      <c r="AM31" s="121" t="str">
        <f>SUBSTITUTE(SUBSTITUTE(G30,"　","")," ","")</f>
        <v/>
      </c>
      <c r="AN31" s="121"/>
      <c r="AO31" s="121" t="b">
        <f t="shared" si="2"/>
        <v>0</v>
      </c>
      <c r="AP31" s="69" t="s">
        <v>158</v>
      </c>
    </row>
    <row r="32" spans="2:42" ht="18" customHeight="1" x14ac:dyDescent="0.2">
      <c r="B32" s="252"/>
      <c r="C32" s="250"/>
      <c r="D32" s="250"/>
      <c r="E32" s="250"/>
      <c r="F32" s="251"/>
      <c r="G32" s="349"/>
      <c r="H32" s="350"/>
      <c r="I32" s="350"/>
      <c r="J32" s="350"/>
      <c r="K32" s="350"/>
      <c r="L32" s="350"/>
      <c r="M32" s="350"/>
      <c r="N32" s="350"/>
      <c r="O32" s="350"/>
      <c r="P32" s="350"/>
      <c r="Q32" s="350"/>
      <c r="R32" s="350"/>
      <c r="S32" s="229"/>
      <c r="T32" s="229"/>
      <c r="U32" s="150"/>
      <c r="V32" s="148"/>
      <c r="W32" s="149"/>
      <c r="X32" s="409" t="s">
        <v>99</v>
      </c>
      <c r="Y32" s="410"/>
      <c r="Z32" s="410"/>
      <c r="AA32" s="410"/>
      <c r="AB32" s="410"/>
      <c r="AC32" s="410"/>
      <c r="AD32" s="410"/>
      <c r="AE32" s="411"/>
      <c r="AF32" s="411"/>
      <c r="AG32" s="411"/>
      <c r="AH32" s="110" t="s">
        <v>100</v>
      </c>
      <c r="AJ32" s="117" t="str">
        <f>IF(AND(AO32=FALSE,X30&lt;&gt;"学生",X30&lt;&gt;"その他"),AL32&amp;AP32,IF(AND(X30="その他",ISBLANK(AA31)=TRUE),"その他を選択した場合はカッコ内に入力してください。",IF(AND(X30="学生",AE32=0),"学生を選択した場合は学年を入力してください。","")))</f>
        <v>職業を選択してください。</v>
      </c>
      <c r="AK32" s="69" t="s">
        <v>102</v>
      </c>
      <c r="AL32" s="69" t="s">
        <v>147</v>
      </c>
      <c r="AM32" s="121" t="str">
        <f>+SUBSTITUTE(SUBSTITUTE(X30,"　","")," ","")</f>
        <v>（プルダウンメニューから選択してください）</v>
      </c>
      <c r="AN32" s="121" t="e">
        <f>MATCH(X30,AK31:AK43,0)</f>
        <v>#N/A</v>
      </c>
      <c r="AO32" s="121" t="b">
        <f>IF(ISNA(AN32)=TRUE,FALSE,OR(AND(NOT(AM32=""),AN32&lt;&gt;10,AN32&lt;&gt;13),AND(AN32=13,ISBLANK(AA31)=FALSE),AND(AN32=10,AE32&lt;&gt;0)))</f>
        <v>0</v>
      </c>
      <c r="AP32" s="69" t="s">
        <v>159</v>
      </c>
    </row>
    <row r="33" spans="2:42" ht="18" customHeight="1" x14ac:dyDescent="0.2">
      <c r="B33" s="414" t="s">
        <v>180</v>
      </c>
      <c r="C33" s="415"/>
      <c r="D33" s="415"/>
      <c r="E33" s="415"/>
      <c r="F33" s="416"/>
      <c r="G33" s="75" t="s">
        <v>96</v>
      </c>
      <c r="H33" s="420"/>
      <c r="I33" s="420"/>
      <c r="J33" s="420"/>
      <c r="K33" s="420"/>
      <c r="L33" s="111"/>
      <c r="M33" s="111"/>
      <c r="N33" s="111"/>
      <c r="O33" s="111"/>
      <c r="P33" s="111"/>
      <c r="Q33" s="111"/>
      <c r="R33" s="111"/>
      <c r="S33" s="111"/>
      <c r="T33" s="111"/>
      <c r="U33" s="144" t="s">
        <v>116</v>
      </c>
      <c r="V33" s="234"/>
      <c r="W33" s="235"/>
      <c r="X33" s="421"/>
      <c r="Y33" s="422"/>
      <c r="Z33" s="422"/>
      <c r="AA33" s="422"/>
      <c r="AB33" s="422"/>
      <c r="AC33" s="422"/>
      <c r="AD33" s="422"/>
      <c r="AE33" s="423"/>
      <c r="AF33" s="423"/>
      <c r="AG33" s="423"/>
      <c r="AH33" s="424"/>
      <c r="AJ33" s="117" t="str">
        <f t="shared" ref="AJ33:AJ42" si="3">IF(AO33=FALSE,AL33&amp;AP33,"")</f>
        <v>勤務先（学校）所在地（郵便番号）を入力してください。</v>
      </c>
      <c r="AK33" s="69" t="s">
        <v>103</v>
      </c>
      <c r="AL33" s="69" t="s">
        <v>181</v>
      </c>
      <c r="AM33" s="121" t="str">
        <f>SUBSTITUTE(SUBSTITUTE(H33,"　","")," ","")</f>
        <v/>
      </c>
      <c r="AN33" s="121"/>
      <c r="AO33" s="121" t="b">
        <f>IF(ISNA(AN32)=TRUE,FALSE,OR(AN32&gt;=11,NOT(AM33="")))</f>
        <v>0</v>
      </c>
      <c r="AP33" s="69" t="s">
        <v>158</v>
      </c>
    </row>
    <row r="34" spans="2:42" ht="18" customHeight="1" x14ac:dyDescent="0.2">
      <c r="B34" s="417"/>
      <c r="C34" s="418"/>
      <c r="D34" s="418"/>
      <c r="E34" s="418"/>
      <c r="F34" s="419"/>
      <c r="G34" s="429"/>
      <c r="H34" s="430"/>
      <c r="I34" s="430"/>
      <c r="J34" s="430"/>
      <c r="K34" s="430"/>
      <c r="L34" s="430"/>
      <c r="M34" s="430"/>
      <c r="N34" s="430"/>
      <c r="O34" s="430"/>
      <c r="P34" s="430"/>
      <c r="Q34" s="430"/>
      <c r="R34" s="430"/>
      <c r="S34" s="431"/>
      <c r="T34" s="432"/>
      <c r="U34" s="147"/>
      <c r="V34" s="427"/>
      <c r="W34" s="428"/>
      <c r="X34" s="112"/>
      <c r="Y34" s="113"/>
      <c r="Z34" s="425" t="s">
        <v>114</v>
      </c>
      <c r="AA34" s="425"/>
      <c r="AB34" s="425"/>
      <c r="AC34" s="426"/>
      <c r="AD34" s="426"/>
      <c r="AE34" s="426"/>
      <c r="AF34" s="426"/>
      <c r="AG34" s="426"/>
      <c r="AH34" s="110" t="s">
        <v>94</v>
      </c>
      <c r="AJ34" s="117" t="str">
        <f t="shared" si="3"/>
        <v>勤務先（学校）所在地を入力してください。</v>
      </c>
      <c r="AK34" s="69" t="s">
        <v>104</v>
      </c>
      <c r="AL34" s="69" t="s">
        <v>182</v>
      </c>
      <c r="AM34" s="121" t="str">
        <f>SUBSTITUTE(SUBSTITUTE(G34,"　","")," ","")</f>
        <v/>
      </c>
      <c r="AN34" s="121"/>
      <c r="AO34" s="121" t="b">
        <f>IF(ISNA(AN32)=TRUE,FALSE,OR(AN32&gt;=11,NOT(AM34="")))</f>
        <v>0</v>
      </c>
      <c r="AP34" s="69" t="s">
        <v>158</v>
      </c>
    </row>
    <row r="35" spans="2:42" ht="18" customHeight="1" x14ac:dyDescent="0.2">
      <c r="B35" s="257" t="s">
        <v>115</v>
      </c>
      <c r="C35" s="145"/>
      <c r="D35" s="145"/>
      <c r="E35" s="145"/>
      <c r="F35" s="146"/>
      <c r="G35" s="176" t="s">
        <v>175</v>
      </c>
      <c r="H35" s="177"/>
      <c r="I35" s="177"/>
      <c r="J35" s="264" t="str">
        <f>ASC(TRIM(PHONETIC(J36)))</f>
        <v/>
      </c>
      <c r="K35" s="265"/>
      <c r="L35" s="265"/>
      <c r="M35" s="265"/>
      <c r="N35" s="265"/>
      <c r="O35" s="265"/>
      <c r="P35" s="265"/>
      <c r="Q35" s="265"/>
      <c r="R35" s="265"/>
      <c r="S35" s="265"/>
      <c r="T35" s="265"/>
      <c r="U35" s="265"/>
      <c r="V35" s="265"/>
      <c r="W35" s="265"/>
      <c r="X35" s="265"/>
      <c r="Y35" s="265"/>
      <c r="Z35" s="266"/>
      <c r="AA35" s="144" t="s">
        <v>117</v>
      </c>
      <c r="AB35" s="234"/>
      <c r="AC35" s="235"/>
      <c r="AD35" s="154"/>
      <c r="AE35" s="154"/>
      <c r="AF35" s="154"/>
      <c r="AG35" s="154"/>
      <c r="AH35" s="155"/>
      <c r="AJ35" s="117" t="str">
        <f t="shared" si="3"/>
        <v>勤務先（学校）電話番号を入力してください。</v>
      </c>
      <c r="AK35" s="69" t="s">
        <v>105</v>
      </c>
      <c r="AL35" s="69" t="s">
        <v>183</v>
      </c>
      <c r="AM35" s="121" t="str">
        <f>SUBSTITUTE(SUBSTITUTE(X33,"　","")," ","")</f>
        <v/>
      </c>
      <c r="AN35" s="121"/>
      <c r="AO35" s="121" t="b">
        <f>IF(ISNA(AN32)=TRUE,FALSE,OR(AN32&gt;=11,NOT(AM35="")))</f>
        <v>0</v>
      </c>
      <c r="AP35" s="69" t="s">
        <v>158</v>
      </c>
    </row>
    <row r="36" spans="2:42" ht="18" customHeight="1" x14ac:dyDescent="0.2">
      <c r="B36" s="252"/>
      <c r="C36" s="250"/>
      <c r="D36" s="250"/>
      <c r="E36" s="250"/>
      <c r="F36" s="251"/>
      <c r="G36" s="151" t="s">
        <v>119</v>
      </c>
      <c r="H36" s="152"/>
      <c r="I36" s="152"/>
      <c r="J36" s="258"/>
      <c r="K36" s="259"/>
      <c r="L36" s="259"/>
      <c r="M36" s="259"/>
      <c r="N36" s="259"/>
      <c r="O36" s="259"/>
      <c r="P36" s="259"/>
      <c r="Q36" s="259"/>
      <c r="R36" s="259"/>
      <c r="S36" s="259"/>
      <c r="T36" s="259"/>
      <c r="U36" s="259"/>
      <c r="V36" s="259"/>
      <c r="W36" s="259"/>
      <c r="X36" s="259"/>
      <c r="Y36" s="259"/>
      <c r="Z36" s="260"/>
      <c r="AA36" s="236"/>
      <c r="AB36" s="237"/>
      <c r="AC36" s="238"/>
      <c r="AD36" s="156"/>
      <c r="AE36" s="156"/>
      <c r="AF36" s="156"/>
      <c r="AG36" s="156"/>
      <c r="AH36" s="157"/>
      <c r="AJ36" s="117" t="str">
        <f t="shared" si="3"/>
        <v>国内連絡先（名前）を入力してください。</v>
      </c>
      <c r="AK36" s="69" t="s">
        <v>106</v>
      </c>
      <c r="AL36" s="69" t="s">
        <v>149</v>
      </c>
      <c r="AM36" s="121" t="str">
        <f>+SUBSTITUTE(SUBSTITUTE(J36,"　","")," ","")</f>
        <v/>
      </c>
      <c r="AN36" s="121"/>
      <c r="AO36" s="121" t="b">
        <f t="shared" ref="AO36:AO41" si="4">NOT(AM36="")</f>
        <v>0</v>
      </c>
      <c r="AP36" s="69" t="s">
        <v>158</v>
      </c>
    </row>
    <row r="37" spans="2:42" ht="18" customHeight="1" x14ac:dyDescent="0.2">
      <c r="B37" s="252"/>
      <c r="C37" s="250"/>
      <c r="D37" s="250"/>
      <c r="E37" s="250"/>
      <c r="F37" s="251"/>
      <c r="G37" s="153"/>
      <c r="H37" s="153"/>
      <c r="I37" s="153"/>
      <c r="J37" s="261"/>
      <c r="K37" s="229"/>
      <c r="L37" s="229"/>
      <c r="M37" s="229"/>
      <c r="N37" s="229"/>
      <c r="O37" s="229"/>
      <c r="P37" s="229"/>
      <c r="Q37" s="229"/>
      <c r="R37" s="229"/>
      <c r="S37" s="229"/>
      <c r="T37" s="229"/>
      <c r="U37" s="229"/>
      <c r="V37" s="229"/>
      <c r="W37" s="229"/>
      <c r="X37" s="229"/>
      <c r="Y37" s="229"/>
      <c r="Z37" s="230"/>
      <c r="AA37" s="236"/>
      <c r="AB37" s="237"/>
      <c r="AC37" s="238"/>
      <c r="AD37" s="156"/>
      <c r="AE37" s="156"/>
      <c r="AF37" s="156"/>
      <c r="AG37" s="156"/>
      <c r="AH37" s="157"/>
      <c r="AJ37" s="117" t="str">
        <f t="shared" si="3"/>
        <v>国内連絡先（フリガナ）を入力してください。</v>
      </c>
      <c r="AK37" s="69" t="s">
        <v>107</v>
      </c>
      <c r="AL37" s="69" t="s">
        <v>150</v>
      </c>
      <c r="AM37" s="121" t="str">
        <f>SUBSTITUTE(SUBSTITUTE(J35,"　","")," ","")</f>
        <v/>
      </c>
      <c r="AN37" s="121"/>
      <c r="AO37" s="121" t="b">
        <f t="shared" si="4"/>
        <v>0</v>
      </c>
      <c r="AP37" s="69" t="s">
        <v>158</v>
      </c>
    </row>
    <row r="38" spans="2:42" ht="21" customHeight="1" x14ac:dyDescent="0.2">
      <c r="B38" s="252"/>
      <c r="C38" s="250"/>
      <c r="D38" s="250"/>
      <c r="E38" s="250"/>
      <c r="F38" s="251"/>
      <c r="G38" s="173" t="s">
        <v>116</v>
      </c>
      <c r="H38" s="174"/>
      <c r="I38" s="175"/>
      <c r="J38" s="270"/>
      <c r="K38" s="271"/>
      <c r="L38" s="271"/>
      <c r="M38" s="271"/>
      <c r="N38" s="271"/>
      <c r="O38" s="271"/>
      <c r="P38" s="271"/>
      <c r="Q38" s="272"/>
      <c r="R38" s="272"/>
      <c r="S38" s="272"/>
      <c r="T38" s="273"/>
      <c r="U38" s="254" t="s">
        <v>148</v>
      </c>
      <c r="V38" s="255"/>
      <c r="W38" s="256"/>
      <c r="X38" s="274"/>
      <c r="Y38" s="275"/>
      <c r="Z38" s="275"/>
      <c r="AA38" s="275"/>
      <c r="AB38" s="275"/>
      <c r="AC38" s="275"/>
      <c r="AD38" s="275"/>
      <c r="AE38" s="276"/>
      <c r="AF38" s="276"/>
      <c r="AG38" s="276"/>
      <c r="AH38" s="277"/>
      <c r="AJ38" s="117" t="str">
        <f t="shared" si="3"/>
        <v>国内連絡先（続柄）を入力してください。</v>
      </c>
      <c r="AK38" s="69" t="s">
        <v>108</v>
      </c>
      <c r="AL38" s="69" t="s">
        <v>151</v>
      </c>
      <c r="AM38" s="121" t="str">
        <f>SUBSTITUTE(SUBSTITUTE(AD35,"　","")," ","")</f>
        <v/>
      </c>
      <c r="AN38" s="121"/>
      <c r="AO38" s="121" t="b">
        <f t="shared" si="4"/>
        <v>0</v>
      </c>
      <c r="AP38" s="69" t="s">
        <v>158</v>
      </c>
    </row>
    <row r="39" spans="2:42" ht="18" customHeight="1" x14ac:dyDescent="0.2">
      <c r="B39" s="252"/>
      <c r="C39" s="250"/>
      <c r="D39" s="250"/>
      <c r="E39" s="250"/>
      <c r="F39" s="251"/>
      <c r="G39" s="144" t="s">
        <v>118</v>
      </c>
      <c r="H39" s="145"/>
      <c r="I39" s="146"/>
      <c r="J39" s="114" t="s">
        <v>5</v>
      </c>
      <c r="K39" s="227"/>
      <c r="L39" s="227"/>
      <c r="M39" s="227"/>
      <c r="N39" s="227"/>
      <c r="O39" s="4"/>
      <c r="P39" s="231"/>
      <c r="Q39" s="232"/>
      <c r="R39" s="232"/>
      <c r="S39" s="232"/>
      <c r="T39" s="232"/>
      <c r="U39" s="232"/>
      <c r="V39" s="232"/>
      <c r="W39" s="232"/>
      <c r="X39" s="232"/>
      <c r="Y39" s="232"/>
      <c r="Z39" s="232"/>
      <c r="AA39" s="232"/>
      <c r="AB39" s="232"/>
      <c r="AC39" s="232"/>
      <c r="AD39" s="232"/>
      <c r="AE39" s="232"/>
      <c r="AF39" s="232"/>
      <c r="AG39" s="232"/>
      <c r="AH39" s="233"/>
      <c r="AJ39" s="117" t="str">
        <f>IF(AO39=FALSE,AL39&amp;AP39,"")</f>
        <v>国内連絡先（電話）を入力してください。</v>
      </c>
      <c r="AK39" s="69" t="s">
        <v>109</v>
      </c>
      <c r="AL39" s="69" t="s">
        <v>152</v>
      </c>
      <c r="AM39" s="121" t="str">
        <f>SUBSTITUTE(SUBSTITUTE(J38,"　","")," ","")</f>
        <v/>
      </c>
      <c r="AN39" s="121"/>
      <c r="AO39" s="121" t="b">
        <f>OR(NOT(AM39=""),AND(K28&lt;&gt;"",AN41=1))</f>
        <v>0</v>
      </c>
      <c r="AP39" s="69" t="s">
        <v>158</v>
      </c>
    </row>
    <row r="40" spans="2:42" ht="18" customHeight="1" x14ac:dyDescent="0.2">
      <c r="B40" s="150"/>
      <c r="C40" s="148"/>
      <c r="D40" s="148"/>
      <c r="E40" s="148"/>
      <c r="F40" s="149"/>
      <c r="G40" s="150"/>
      <c r="H40" s="148"/>
      <c r="I40" s="149"/>
      <c r="J40" s="228"/>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30"/>
      <c r="AJ40" s="117" t="str">
        <f t="shared" si="3"/>
        <v>国内連絡先（郵便番号）を入力してください。</v>
      </c>
      <c r="AK40" s="69" t="s">
        <v>110</v>
      </c>
      <c r="AL40" s="69" t="s">
        <v>154</v>
      </c>
      <c r="AM40" s="121" t="str">
        <f>SUBSTITUTE(SUBSTITUTE(K39,"　","")," ","")</f>
        <v/>
      </c>
      <c r="AN40" s="121"/>
      <c r="AO40" s="121" t="b">
        <f>OR(NOT(AM40=""),AN41=1)</f>
        <v>0</v>
      </c>
      <c r="AP40" s="69" t="s">
        <v>158</v>
      </c>
    </row>
    <row r="41" spans="2:42" ht="15" customHeight="1" x14ac:dyDescent="0.2">
      <c r="B41" s="144" t="s">
        <v>13</v>
      </c>
      <c r="C41" s="145"/>
      <c r="D41" s="145"/>
      <c r="E41" s="145"/>
      <c r="F41" s="145"/>
      <c r="G41" s="145"/>
      <c r="H41" s="146"/>
      <c r="I41" s="268"/>
      <c r="J41" s="269"/>
      <c r="K41" s="4" t="s">
        <v>122</v>
      </c>
      <c r="L41" s="4"/>
      <c r="M41" s="4"/>
      <c r="N41" s="4"/>
      <c r="O41" s="4"/>
      <c r="P41" s="4"/>
      <c r="Q41" s="4"/>
      <c r="R41" s="4"/>
      <c r="S41" s="4"/>
      <c r="T41" s="115"/>
      <c r="U41" s="242" t="s">
        <v>16</v>
      </c>
      <c r="V41" s="243"/>
      <c r="W41" s="243"/>
      <c r="X41" s="243"/>
      <c r="Y41" s="243"/>
      <c r="Z41" s="243"/>
      <c r="AA41" s="243"/>
      <c r="AB41" s="243"/>
      <c r="AC41" s="244"/>
      <c r="AD41" s="239"/>
      <c r="AE41" s="154"/>
      <c r="AF41" s="154"/>
      <c r="AG41" s="361" t="s">
        <v>15</v>
      </c>
      <c r="AH41" s="362"/>
      <c r="AJ41" s="117" t="str">
        <f t="shared" si="3"/>
        <v>国内連絡先（住所）を入力してください。</v>
      </c>
      <c r="AK41" s="69" t="s">
        <v>111</v>
      </c>
      <c r="AL41" s="69" t="s">
        <v>153</v>
      </c>
      <c r="AM41" s="121" t="str">
        <f>+SUBSTITUTE(SUBSTITUTE(P39&amp;J40,"　","")," ","")</f>
        <v/>
      </c>
      <c r="AN41" s="121" t="str">
        <f>IF(AM41="現住所と同じ",1,"")</f>
        <v/>
      </c>
      <c r="AO41" s="121" t="b">
        <f t="shared" si="4"/>
        <v>0</v>
      </c>
      <c r="AP41" s="69" t="s">
        <v>158</v>
      </c>
    </row>
    <row r="42" spans="2:42" ht="15" customHeight="1" x14ac:dyDescent="0.2">
      <c r="B42" s="147"/>
      <c r="C42" s="148"/>
      <c r="D42" s="148"/>
      <c r="E42" s="148"/>
      <c r="F42" s="148"/>
      <c r="G42" s="148"/>
      <c r="H42" s="149"/>
      <c r="I42" s="327"/>
      <c r="J42" s="328"/>
      <c r="K42" s="87" t="s">
        <v>14</v>
      </c>
      <c r="L42" s="87"/>
      <c r="M42" s="87"/>
      <c r="N42" s="87"/>
      <c r="O42" s="87"/>
      <c r="P42" s="87"/>
      <c r="Q42" s="87"/>
      <c r="R42" s="87"/>
      <c r="S42" s="87"/>
      <c r="T42" s="116"/>
      <c r="U42" s="245"/>
      <c r="V42" s="246"/>
      <c r="W42" s="246"/>
      <c r="X42" s="246"/>
      <c r="Y42" s="246"/>
      <c r="Z42" s="246"/>
      <c r="AA42" s="246"/>
      <c r="AB42" s="246"/>
      <c r="AC42" s="247"/>
      <c r="AD42" s="240"/>
      <c r="AE42" s="241"/>
      <c r="AF42" s="241"/>
      <c r="AG42" s="363"/>
      <c r="AH42" s="364"/>
      <c r="AJ42" s="117" t="str">
        <f t="shared" si="3"/>
        <v/>
      </c>
      <c r="AK42" s="69" t="s">
        <v>112</v>
      </c>
      <c r="AL42" s="69" t="s">
        <v>155</v>
      </c>
      <c r="AM42" s="121"/>
      <c r="AN42" s="122">
        <v>1</v>
      </c>
      <c r="AO42" s="121" t="b">
        <f>AN42&lt;&gt;0</f>
        <v>1</v>
      </c>
      <c r="AP42" s="69" t="s">
        <v>159</v>
      </c>
    </row>
    <row r="43" spans="2:42" ht="9" customHeight="1" x14ac:dyDescent="0.2">
      <c r="B43" s="1"/>
      <c r="C43" s="1"/>
      <c r="D43" s="1"/>
      <c r="E43" s="1"/>
      <c r="F43" s="1"/>
      <c r="G43" s="1"/>
      <c r="H43" s="1"/>
      <c r="I43" s="2"/>
      <c r="J43" s="2"/>
      <c r="K43" s="2"/>
      <c r="L43" s="2"/>
      <c r="M43" s="2"/>
      <c r="N43" s="2"/>
      <c r="O43" s="2"/>
      <c r="P43" s="2"/>
      <c r="Q43" s="2"/>
      <c r="R43" s="2"/>
      <c r="S43" s="2"/>
      <c r="T43" s="2"/>
      <c r="U43" s="2"/>
      <c r="V43" s="2"/>
      <c r="W43" s="2"/>
      <c r="X43" s="2"/>
      <c r="Y43" s="2"/>
      <c r="Z43" s="2"/>
      <c r="AA43" s="2"/>
      <c r="AB43" s="2"/>
      <c r="AC43" s="2"/>
      <c r="AD43" s="2"/>
      <c r="AE43" s="2"/>
      <c r="AF43" s="2"/>
      <c r="AG43" s="2"/>
      <c r="AH43" s="2"/>
      <c r="AJ43" s="379" t="str">
        <f>IF(AO43=FALSE,AL43&amp;AP43,"")</f>
        <v>靴サイズを入力してください。最低サイズは23センチです。靴サイズが23センチ未満の方は"23"と入力してください。</v>
      </c>
      <c r="AK43" s="69" t="s">
        <v>113</v>
      </c>
      <c r="AL43" s="69" t="s">
        <v>156</v>
      </c>
      <c r="AM43" s="121"/>
      <c r="AN43" s="121">
        <f>VALUE(AD41)</f>
        <v>0</v>
      </c>
      <c r="AO43" s="121" t="b">
        <f>AN43&gt;0</f>
        <v>0</v>
      </c>
      <c r="AP43" s="69" t="s">
        <v>192</v>
      </c>
    </row>
    <row r="44" spans="2:42" ht="21" customHeight="1" x14ac:dyDescent="0.2">
      <c r="B44" s="141" t="s">
        <v>193</v>
      </c>
      <c r="C44" s="141"/>
      <c r="D44" s="141"/>
      <c r="E44" s="141"/>
      <c r="F44" s="141"/>
      <c r="G44" s="141"/>
      <c r="H44" s="141"/>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J44" s="380"/>
    </row>
    <row r="45" spans="2:42" ht="21" customHeight="1" x14ac:dyDescent="0.2">
      <c r="B45" s="143" t="s">
        <v>190</v>
      </c>
      <c r="C45" s="143"/>
      <c r="D45" s="143"/>
      <c r="E45" s="143"/>
      <c r="F45" s="143"/>
      <c r="G45" s="143"/>
      <c r="H45" s="143"/>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row>
    <row r="46" spans="2:42" ht="21" customHeight="1" x14ac:dyDescent="0.2">
      <c r="B46" s="143" t="s">
        <v>189</v>
      </c>
      <c r="C46" s="143"/>
      <c r="D46" s="143"/>
      <c r="E46" s="143"/>
      <c r="F46" s="143"/>
      <c r="G46" s="143"/>
      <c r="H46" s="143"/>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row>
    <row r="47" spans="2:42" ht="21" customHeight="1" x14ac:dyDescent="0.2"/>
    <row r="48" spans="2:42" ht="24" customHeight="1" x14ac:dyDescent="0.2">
      <c r="B48" s="335" t="s">
        <v>186</v>
      </c>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row>
    <row r="49" spans="2:40" ht="24" customHeight="1" x14ac:dyDescent="0.2">
      <c r="B49" s="336" t="s">
        <v>69</v>
      </c>
      <c r="C49" s="336"/>
      <c r="D49" s="336"/>
      <c r="E49" s="336"/>
      <c r="F49" s="336"/>
      <c r="G49" s="336"/>
      <c r="H49" s="336"/>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row>
    <row r="50" spans="2:40" ht="15" customHeight="1" x14ac:dyDescent="0.2">
      <c r="B50" s="1"/>
      <c r="C50" s="1"/>
      <c r="D50" s="1"/>
      <c r="E50" s="1"/>
      <c r="F50" s="1"/>
      <c r="G50" s="1"/>
      <c r="H50" s="1"/>
      <c r="I50" s="2"/>
      <c r="J50" s="2"/>
      <c r="K50" s="2"/>
      <c r="L50" s="2"/>
      <c r="M50" s="3"/>
      <c r="N50" s="2"/>
      <c r="O50" s="2"/>
      <c r="P50" s="2"/>
      <c r="Q50" s="2"/>
      <c r="R50" s="2"/>
      <c r="S50" s="2"/>
      <c r="T50" s="2"/>
      <c r="U50" s="5"/>
      <c r="V50" s="5"/>
      <c r="W50" s="5"/>
      <c r="X50" s="6" t="s">
        <v>12</v>
      </c>
      <c r="Y50" s="338">
        <f>Y7</f>
        <v>0</v>
      </c>
      <c r="Z50" s="338"/>
      <c r="AA50" s="338"/>
      <c r="AB50" s="339"/>
      <c r="AC50" s="339"/>
      <c r="AD50" s="339"/>
      <c r="AE50" s="339"/>
      <c r="AF50" s="339"/>
      <c r="AG50" s="339"/>
      <c r="AH50" s="339"/>
    </row>
    <row r="51" spans="2:40" ht="45" customHeight="1" x14ac:dyDescent="0.2">
      <c r="B51" s="346" t="s">
        <v>0</v>
      </c>
      <c r="C51" s="347"/>
      <c r="D51" s="347"/>
      <c r="E51" s="347"/>
      <c r="F51" s="347"/>
      <c r="G51" s="347"/>
      <c r="H51" s="348"/>
      <c r="I51" s="340" t="str">
        <f>G12&amp;" "&amp;S12</f>
        <v xml:space="preserve"> </v>
      </c>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2"/>
    </row>
    <row r="52" spans="2:40" ht="9" customHeight="1" x14ac:dyDescent="0.2">
      <c r="B52" s="75"/>
      <c r="C52" s="75"/>
      <c r="D52" s="75"/>
      <c r="E52" s="75"/>
      <c r="F52" s="75"/>
      <c r="G52" s="75"/>
      <c r="H52" s="75"/>
      <c r="I52" s="4"/>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row>
    <row r="53" spans="2:40" ht="21" customHeight="1" x14ac:dyDescent="0.2">
      <c r="B53" s="224" t="s">
        <v>70</v>
      </c>
      <c r="C53" s="225"/>
      <c r="D53" s="225"/>
      <c r="E53" s="225"/>
      <c r="F53" s="225"/>
      <c r="G53" s="225"/>
      <c r="H53" s="74"/>
      <c r="I53" s="77"/>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9"/>
    </row>
    <row r="54" spans="2:40" ht="21" customHeight="1" x14ac:dyDescent="0.2">
      <c r="B54" s="144" t="s">
        <v>71</v>
      </c>
      <c r="C54" s="145"/>
      <c r="D54" s="145"/>
      <c r="E54" s="145"/>
      <c r="F54" s="145"/>
      <c r="G54" s="145"/>
      <c r="H54" s="146"/>
      <c r="I54" s="215">
        <v>45115</v>
      </c>
      <c r="J54" s="215"/>
      <c r="K54" s="215"/>
      <c r="L54" s="215"/>
      <c r="M54" s="215"/>
      <c r="N54" s="215"/>
      <c r="O54" s="215"/>
      <c r="P54" s="215"/>
      <c r="Q54" s="216">
        <v>0.625</v>
      </c>
      <c r="R54" s="217"/>
      <c r="S54" s="218"/>
      <c r="T54" s="74" t="s">
        <v>72</v>
      </c>
      <c r="U54" s="267">
        <v>0.70833333333333337</v>
      </c>
      <c r="V54" s="267"/>
      <c r="W54" s="267"/>
      <c r="X54" s="74"/>
      <c r="Y54" s="74"/>
      <c r="Z54" s="74"/>
      <c r="AA54" s="74"/>
      <c r="AB54" s="74"/>
      <c r="AC54" s="74"/>
      <c r="AD54" s="74"/>
      <c r="AE54" s="74"/>
      <c r="AF54" s="74"/>
      <c r="AG54" s="74"/>
      <c r="AH54" s="80"/>
    </row>
    <row r="55" spans="2:40" ht="39" customHeight="1" x14ac:dyDescent="0.2">
      <c r="B55" s="150"/>
      <c r="C55" s="148"/>
      <c r="D55" s="148"/>
      <c r="E55" s="148"/>
      <c r="F55" s="148"/>
      <c r="G55" s="148"/>
      <c r="H55" s="149"/>
      <c r="I55" s="82"/>
      <c r="J55" s="219"/>
      <c r="K55" s="219"/>
      <c r="L55" s="214" t="s">
        <v>187</v>
      </c>
      <c r="M55" s="214"/>
      <c r="N55" s="214"/>
      <c r="O55" s="214"/>
      <c r="P55" s="214"/>
      <c r="Q55" s="214"/>
      <c r="R55" s="214"/>
      <c r="S55" s="81"/>
      <c r="T55" s="81"/>
      <c r="U55" s="82"/>
      <c r="V55" s="219"/>
      <c r="W55" s="219"/>
      <c r="X55" s="214" t="s">
        <v>188</v>
      </c>
      <c r="Y55" s="214"/>
      <c r="Z55" s="214"/>
      <c r="AA55" s="214"/>
      <c r="AB55" s="214"/>
      <c r="AC55" s="214"/>
      <c r="AD55" s="214"/>
      <c r="AE55" s="82"/>
      <c r="AF55" s="82"/>
      <c r="AG55" s="82"/>
      <c r="AH55" s="83"/>
      <c r="AN55" s="122"/>
    </row>
    <row r="56" spans="2:40" ht="21" customHeight="1" x14ac:dyDescent="0.2">
      <c r="B56" s="144" t="s">
        <v>73</v>
      </c>
      <c r="C56" s="145"/>
      <c r="D56" s="145"/>
      <c r="E56" s="145"/>
      <c r="F56" s="145"/>
      <c r="G56" s="145"/>
      <c r="H56" s="146"/>
      <c r="I56" s="248">
        <f>I54+14</f>
        <v>45129</v>
      </c>
      <c r="J56" s="248"/>
      <c r="K56" s="248"/>
      <c r="L56" s="248"/>
      <c r="M56" s="248"/>
      <c r="N56" s="248"/>
      <c r="O56" s="248"/>
      <c r="P56" s="248"/>
      <c r="Q56" s="216">
        <v>0.625</v>
      </c>
      <c r="R56" s="217"/>
      <c r="S56" s="218"/>
      <c r="T56" s="74" t="s">
        <v>72</v>
      </c>
      <c r="U56" s="267">
        <v>0.70833333333333337</v>
      </c>
      <c r="V56" s="267"/>
      <c r="W56" s="267"/>
      <c r="X56" s="74"/>
      <c r="Y56" s="74"/>
      <c r="Z56" s="74"/>
      <c r="AA56" s="74"/>
      <c r="AB56" s="74"/>
      <c r="AC56" s="74"/>
      <c r="AD56" s="74"/>
      <c r="AE56" s="74"/>
      <c r="AF56" s="74"/>
      <c r="AG56" s="74"/>
      <c r="AH56" s="80"/>
    </row>
    <row r="57" spans="2:40" ht="39" customHeight="1" x14ac:dyDescent="0.2">
      <c r="B57" s="150"/>
      <c r="C57" s="148"/>
      <c r="D57" s="148"/>
      <c r="E57" s="148"/>
      <c r="F57" s="148"/>
      <c r="G57" s="148"/>
      <c r="H57" s="149"/>
      <c r="I57" s="82"/>
      <c r="J57" s="219"/>
      <c r="K57" s="219"/>
      <c r="L57" s="214" t="s">
        <v>187</v>
      </c>
      <c r="M57" s="214"/>
      <c r="N57" s="214"/>
      <c r="O57" s="214"/>
      <c r="P57" s="214"/>
      <c r="Q57" s="214"/>
      <c r="R57" s="214"/>
      <c r="S57" s="81"/>
      <c r="T57" s="81"/>
      <c r="U57" s="82"/>
      <c r="V57" s="219"/>
      <c r="W57" s="219"/>
      <c r="X57" s="214" t="s">
        <v>188</v>
      </c>
      <c r="Y57" s="214"/>
      <c r="Z57" s="214"/>
      <c r="AA57" s="214"/>
      <c r="AB57" s="214"/>
      <c r="AC57" s="214"/>
      <c r="AD57" s="214"/>
      <c r="AE57" s="82"/>
      <c r="AF57" s="82"/>
      <c r="AG57" s="82"/>
      <c r="AH57" s="83"/>
      <c r="AN57" s="122"/>
    </row>
    <row r="58" spans="2:40" ht="21" customHeight="1" x14ac:dyDescent="0.2">
      <c r="B58" s="144" t="s">
        <v>74</v>
      </c>
      <c r="C58" s="145"/>
      <c r="D58" s="145"/>
      <c r="E58" s="145"/>
      <c r="F58" s="145"/>
      <c r="G58" s="145"/>
      <c r="H58" s="146"/>
      <c r="I58" s="215">
        <f>I56+16-8</f>
        <v>45137</v>
      </c>
      <c r="J58" s="215"/>
      <c r="K58" s="215"/>
      <c r="L58" s="215"/>
      <c r="M58" s="215"/>
      <c r="N58" s="215"/>
      <c r="O58" s="215"/>
      <c r="P58" s="215"/>
      <c r="Q58" s="216">
        <v>0.625</v>
      </c>
      <c r="R58" s="217"/>
      <c r="S58" s="218"/>
      <c r="T58" s="74" t="s">
        <v>72</v>
      </c>
      <c r="U58" s="267">
        <v>0.70833333333333337</v>
      </c>
      <c r="V58" s="267"/>
      <c r="W58" s="267"/>
      <c r="X58" s="74"/>
      <c r="Y58" s="74"/>
      <c r="Z58" s="74"/>
      <c r="AA58" s="74"/>
      <c r="AB58" s="74"/>
      <c r="AC58" s="74"/>
      <c r="AD58" s="74"/>
      <c r="AE58" s="74"/>
      <c r="AF58" s="74"/>
      <c r="AG58" s="74"/>
      <c r="AH58" s="80"/>
    </row>
    <row r="59" spans="2:40" ht="39" customHeight="1" x14ac:dyDescent="0.2">
      <c r="B59" s="150"/>
      <c r="C59" s="148"/>
      <c r="D59" s="148"/>
      <c r="E59" s="148"/>
      <c r="F59" s="148"/>
      <c r="G59" s="148"/>
      <c r="H59" s="149"/>
      <c r="I59" s="82"/>
      <c r="J59" s="219"/>
      <c r="K59" s="219"/>
      <c r="L59" s="214" t="s">
        <v>187</v>
      </c>
      <c r="M59" s="214"/>
      <c r="N59" s="214"/>
      <c r="O59" s="214"/>
      <c r="P59" s="214"/>
      <c r="Q59" s="214"/>
      <c r="R59" s="214"/>
      <c r="S59" s="81"/>
      <c r="T59" s="81"/>
      <c r="U59" s="82"/>
      <c r="V59" s="219"/>
      <c r="W59" s="219"/>
      <c r="X59" s="214" t="s">
        <v>188</v>
      </c>
      <c r="Y59" s="214"/>
      <c r="Z59" s="214"/>
      <c r="AA59" s="214"/>
      <c r="AB59" s="214"/>
      <c r="AC59" s="214"/>
      <c r="AD59" s="214"/>
      <c r="AE59" s="82"/>
      <c r="AF59" s="82"/>
      <c r="AG59" s="82"/>
      <c r="AH59" s="83"/>
      <c r="AN59" s="122"/>
    </row>
    <row r="60" spans="2:40" ht="9" customHeight="1" x14ac:dyDescent="0.2">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row>
    <row r="61" spans="2:40" ht="21" customHeight="1" x14ac:dyDescent="0.2">
      <c r="B61" s="224" t="s">
        <v>167</v>
      </c>
      <c r="C61" s="225"/>
      <c r="D61" s="225"/>
      <c r="E61" s="225"/>
      <c r="F61" s="225"/>
      <c r="G61" s="225"/>
      <c r="H61" s="225"/>
      <c r="I61" s="77"/>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9"/>
    </row>
    <row r="62" spans="2:40" ht="24" customHeight="1" x14ac:dyDescent="0.2">
      <c r="B62" s="220" t="s">
        <v>75</v>
      </c>
      <c r="C62" s="221"/>
      <c r="D62" s="221"/>
      <c r="E62" s="221"/>
      <c r="F62" s="221"/>
      <c r="G62" s="221"/>
      <c r="H62" s="221"/>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3"/>
    </row>
    <row r="63" spans="2:40" ht="30" customHeight="1" x14ac:dyDescent="0.2">
      <c r="B63" s="204"/>
      <c r="C63" s="205"/>
      <c r="D63" s="205"/>
      <c r="E63" s="205"/>
      <c r="F63" s="205"/>
      <c r="G63" s="205"/>
      <c r="H63" s="205"/>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7"/>
    </row>
    <row r="64" spans="2:40" ht="30" customHeight="1" x14ac:dyDescent="0.2">
      <c r="B64" s="208"/>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10"/>
    </row>
    <row r="65" spans="2:34" ht="30" customHeight="1" x14ac:dyDescent="0.2">
      <c r="B65" s="208"/>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10"/>
    </row>
    <row r="66" spans="2:34" ht="30" customHeight="1" x14ac:dyDescent="0.2">
      <c r="B66" s="211"/>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3"/>
    </row>
    <row r="67" spans="2:34" ht="24" customHeight="1" x14ac:dyDescent="0.2">
      <c r="B67" s="200" t="s">
        <v>76</v>
      </c>
      <c r="C67" s="201"/>
      <c r="D67" s="201"/>
      <c r="E67" s="201"/>
      <c r="F67" s="201"/>
      <c r="G67" s="201"/>
      <c r="H67" s="201"/>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3"/>
    </row>
    <row r="68" spans="2:34" ht="30" customHeight="1" x14ac:dyDescent="0.2">
      <c r="B68" s="204"/>
      <c r="C68" s="205"/>
      <c r="D68" s="205"/>
      <c r="E68" s="205"/>
      <c r="F68" s="205"/>
      <c r="G68" s="205"/>
      <c r="H68" s="205"/>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7"/>
    </row>
    <row r="69" spans="2:34" ht="30" customHeight="1" x14ac:dyDescent="0.2">
      <c r="B69" s="208"/>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10"/>
    </row>
    <row r="70" spans="2:34" ht="30" customHeight="1" x14ac:dyDescent="0.2">
      <c r="B70" s="208"/>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10"/>
    </row>
    <row r="71" spans="2:34" ht="30" customHeight="1" x14ac:dyDescent="0.2">
      <c r="B71" s="211"/>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3"/>
    </row>
    <row r="72" spans="2:34" ht="24" customHeight="1" x14ac:dyDescent="0.2">
      <c r="B72" s="200" t="s">
        <v>77</v>
      </c>
      <c r="C72" s="201"/>
      <c r="D72" s="201"/>
      <c r="E72" s="201"/>
      <c r="F72" s="201"/>
      <c r="G72" s="201"/>
      <c r="H72" s="201"/>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3"/>
    </row>
    <row r="73" spans="2:34" ht="30" customHeight="1" x14ac:dyDescent="0.2">
      <c r="B73" s="204"/>
      <c r="C73" s="205"/>
      <c r="D73" s="205"/>
      <c r="E73" s="205"/>
      <c r="F73" s="205"/>
      <c r="G73" s="205"/>
      <c r="H73" s="205"/>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7"/>
    </row>
    <row r="74" spans="2:34" ht="30" customHeight="1" x14ac:dyDescent="0.2">
      <c r="B74" s="208"/>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10"/>
    </row>
    <row r="75" spans="2:34" ht="30" customHeight="1" x14ac:dyDescent="0.2">
      <c r="B75" s="208"/>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10"/>
    </row>
    <row r="76" spans="2:34" ht="30" customHeight="1" x14ac:dyDescent="0.2">
      <c r="B76" s="211"/>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3"/>
    </row>
    <row r="77" spans="2:34" ht="18" customHeight="1" x14ac:dyDescent="0.2">
      <c r="B77" s="141" t="s">
        <v>195</v>
      </c>
      <c r="C77" s="141"/>
      <c r="D77" s="141"/>
      <c r="E77" s="141"/>
      <c r="F77" s="141"/>
      <c r="G77" s="141"/>
      <c r="H77" s="141"/>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row>
    <row r="78" spans="2:34" ht="18" customHeight="1" x14ac:dyDescent="0.2">
      <c r="B78" s="143" t="s">
        <v>196</v>
      </c>
      <c r="C78" s="143"/>
      <c r="D78" s="143"/>
      <c r="E78" s="143"/>
      <c r="F78" s="143"/>
      <c r="G78" s="143"/>
      <c r="H78" s="143"/>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row>
    <row r="79" spans="2:34" ht="18" customHeight="1" x14ac:dyDescent="0.2">
      <c r="B79" s="143" t="s">
        <v>194</v>
      </c>
      <c r="C79" s="143"/>
      <c r="D79" s="143"/>
      <c r="E79" s="143"/>
      <c r="F79" s="143"/>
      <c r="G79" s="143"/>
      <c r="H79" s="143"/>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row>
    <row r="80" spans="2:34" ht="18" customHeight="1" x14ac:dyDescent="0.2">
      <c r="B80" s="143" t="s">
        <v>197</v>
      </c>
      <c r="C80" s="143"/>
      <c r="D80" s="143"/>
      <c r="E80" s="143"/>
      <c r="F80" s="143"/>
      <c r="G80" s="143"/>
      <c r="H80" s="143"/>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row>
    <row r="81" spans="2:34" ht="15" customHeight="1" x14ac:dyDescent="0.2">
      <c r="B81" s="1"/>
      <c r="C81" s="1"/>
      <c r="D81" s="1"/>
      <c r="E81" s="1"/>
      <c r="F81" s="1"/>
      <c r="G81" s="1"/>
      <c r="H81" s="1"/>
      <c r="I81" s="2"/>
      <c r="J81" s="2"/>
      <c r="K81" s="2"/>
      <c r="L81" s="2"/>
      <c r="M81" s="2"/>
      <c r="N81" s="2"/>
      <c r="O81" s="2"/>
      <c r="P81" s="2"/>
      <c r="Q81" s="2"/>
      <c r="R81" s="2"/>
      <c r="S81" s="2"/>
      <c r="T81" s="2"/>
      <c r="U81" s="2"/>
      <c r="V81" s="2"/>
      <c r="W81" s="2"/>
      <c r="X81" s="2"/>
      <c r="Y81" s="2"/>
      <c r="Z81" s="2"/>
      <c r="AA81" s="2"/>
      <c r="AB81" s="2"/>
      <c r="AC81" s="2"/>
      <c r="AD81" s="2"/>
      <c r="AE81" s="2"/>
      <c r="AF81" s="2"/>
      <c r="AG81" s="2"/>
      <c r="AH81" s="2"/>
    </row>
  </sheetData>
  <sheetProtection algorithmName="SHA-512" hashValue="jhR/qSRKeLRnbHtPurMgG/mXhvTpod3r9Dr1aP8ZaZctW4BjidcFU+/+UnOjYXIQ/GYDH8PgO+vT44P+efAYHw==" saltValue="Js6qEzQwWV10s7G9hdeOPw==" spinCount="100000" sheet="1" selectLockedCells="1"/>
  <mergeCells count="146">
    <mergeCell ref="B80:AH80"/>
    <mergeCell ref="AL13:AL14"/>
    <mergeCell ref="AM13:AM14"/>
    <mergeCell ref="G18:T18"/>
    <mergeCell ref="B18:F20"/>
    <mergeCell ref="G30:T32"/>
    <mergeCell ref="X30:AH30"/>
    <mergeCell ref="X32:AD32"/>
    <mergeCell ref="AE32:AG32"/>
    <mergeCell ref="U30:W32"/>
    <mergeCell ref="U29:AH29"/>
    <mergeCell ref="G17:H17"/>
    <mergeCell ref="H26:K26"/>
    <mergeCell ref="B77:AH77"/>
    <mergeCell ref="B78:AH78"/>
    <mergeCell ref="B79:AH79"/>
    <mergeCell ref="B33:F34"/>
    <mergeCell ref="H33:K33"/>
    <mergeCell ref="X33:AH33"/>
    <mergeCell ref="Z34:AB34"/>
    <mergeCell ref="AC34:AG34"/>
    <mergeCell ref="U33:W34"/>
    <mergeCell ref="G34:T34"/>
    <mergeCell ref="B73:AH76"/>
    <mergeCell ref="AP13:AP14"/>
    <mergeCell ref="AJ13:AJ14"/>
    <mergeCell ref="AO13:AO14"/>
    <mergeCell ref="B51:H51"/>
    <mergeCell ref="G27:AH27"/>
    <mergeCell ref="M26:AH26"/>
    <mergeCell ref="G25:AH25"/>
    <mergeCell ref="B25:F25"/>
    <mergeCell ref="I42:J42"/>
    <mergeCell ref="AG41:AH42"/>
    <mergeCell ref="B16:F16"/>
    <mergeCell ref="B17:F17"/>
    <mergeCell ref="Q17:Y17"/>
    <mergeCell ref="B28:F29"/>
    <mergeCell ref="G29:J29"/>
    <mergeCell ref="G28:J28"/>
    <mergeCell ref="K28:Q28"/>
    <mergeCell ref="K29:Q29"/>
    <mergeCell ref="AJ43:AJ44"/>
    <mergeCell ref="B26:F27"/>
    <mergeCell ref="G21:T21"/>
    <mergeCell ref="R29:T29"/>
    <mergeCell ref="R28:T28"/>
    <mergeCell ref="U28:AH28"/>
    <mergeCell ref="B48:AH48"/>
    <mergeCell ref="B49:AH49"/>
    <mergeCell ref="Y50:AH50"/>
    <mergeCell ref="I51:AH51"/>
    <mergeCell ref="I54:P54"/>
    <mergeCell ref="Q54:S54"/>
    <mergeCell ref="U54:W54"/>
    <mergeCell ref="J55:K55"/>
    <mergeCell ref="U58:W58"/>
    <mergeCell ref="B56:H57"/>
    <mergeCell ref="J57:K57"/>
    <mergeCell ref="J38:T38"/>
    <mergeCell ref="X38:AH38"/>
    <mergeCell ref="B8:E8"/>
    <mergeCell ref="B9:E9"/>
    <mergeCell ref="B10:E10"/>
    <mergeCell ref="T16:V16"/>
    <mergeCell ref="W16:X16"/>
    <mergeCell ref="U10:V10"/>
    <mergeCell ref="AG14:AH15"/>
    <mergeCell ref="AG12:AH13"/>
    <mergeCell ref="B21:F24"/>
    <mergeCell ref="G22:T23"/>
    <mergeCell ref="U19:AH20"/>
    <mergeCell ref="G19:T20"/>
    <mergeCell ref="U21:AA21"/>
    <mergeCell ref="AB21:AH21"/>
    <mergeCell ref="AB22:AH23"/>
    <mergeCell ref="U22:AA23"/>
    <mergeCell ref="AE15:AF15"/>
    <mergeCell ref="U18:AH18"/>
    <mergeCell ref="G16:R16"/>
    <mergeCell ref="L17:M17"/>
    <mergeCell ref="K39:N39"/>
    <mergeCell ref="J40:AH40"/>
    <mergeCell ref="P39:AH39"/>
    <mergeCell ref="AA35:AC37"/>
    <mergeCell ref="AD41:AF42"/>
    <mergeCell ref="U41:AC42"/>
    <mergeCell ref="I56:P56"/>
    <mergeCell ref="B30:F32"/>
    <mergeCell ref="AA31:AG31"/>
    <mergeCell ref="U38:W38"/>
    <mergeCell ref="B35:F40"/>
    <mergeCell ref="J36:Z37"/>
    <mergeCell ref="X31:Z31"/>
    <mergeCell ref="J35:Z35"/>
    <mergeCell ref="X55:AD55"/>
    <mergeCell ref="Q56:S56"/>
    <mergeCell ref="U56:W56"/>
    <mergeCell ref="I41:J41"/>
    <mergeCell ref="B46:AH46"/>
    <mergeCell ref="L55:R55"/>
    <mergeCell ref="V55:W55"/>
    <mergeCell ref="B53:G53"/>
    <mergeCell ref="B54:H55"/>
    <mergeCell ref="G38:I38"/>
    <mergeCell ref="B67:AH67"/>
    <mergeCell ref="B68:AH71"/>
    <mergeCell ref="B72:AH72"/>
    <mergeCell ref="X57:AD57"/>
    <mergeCell ref="I58:P58"/>
    <mergeCell ref="Q58:S58"/>
    <mergeCell ref="J59:K59"/>
    <mergeCell ref="L59:R59"/>
    <mergeCell ref="V59:W59"/>
    <mergeCell ref="X59:AD59"/>
    <mergeCell ref="L57:R57"/>
    <mergeCell ref="V57:W57"/>
    <mergeCell ref="B62:AH62"/>
    <mergeCell ref="B58:H59"/>
    <mergeCell ref="B61:H61"/>
    <mergeCell ref="B60:AH60"/>
    <mergeCell ref="B63:AH66"/>
    <mergeCell ref="B5:AH5"/>
    <mergeCell ref="O8:AH9"/>
    <mergeCell ref="L8:N8"/>
    <mergeCell ref="L10:O10"/>
    <mergeCell ref="B44:AH44"/>
    <mergeCell ref="B45:AH45"/>
    <mergeCell ref="B41:H42"/>
    <mergeCell ref="G39:I40"/>
    <mergeCell ref="G36:I37"/>
    <mergeCell ref="AD35:AH37"/>
    <mergeCell ref="Y7:AH7"/>
    <mergeCell ref="P10:Q10"/>
    <mergeCell ref="B11:F11"/>
    <mergeCell ref="B12:F15"/>
    <mergeCell ref="F8:K8"/>
    <mergeCell ref="F9:K9"/>
    <mergeCell ref="F10:K10"/>
    <mergeCell ref="AE12:AF12"/>
    <mergeCell ref="AE11:AH11"/>
    <mergeCell ref="G35:I35"/>
    <mergeCell ref="G11:R11"/>
    <mergeCell ref="G12:R15"/>
    <mergeCell ref="S11:AD11"/>
    <mergeCell ref="S12:AD15"/>
  </mergeCells>
  <phoneticPr fontId="1"/>
  <conditionalFormatting sqref="AJ5">
    <cfRule type="expression" dxfId="2" priority="4">
      <formula>$AO$3=FALSE</formula>
    </cfRule>
  </conditionalFormatting>
  <conditionalFormatting sqref="AK5:AP43 AN55 AN57 AN59">
    <cfRule type="expression" dxfId="1" priority="6">
      <formula>$AM$3=1</formula>
    </cfRule>
  </conditionalFormatting>
  <conditionalFormatting sqref="X30:AH30">
    <cfRule type="expression" dxfId="0" priority="1">
      <formula>$X$30="（プルダウンメニューから選択してください）"</formula>
    </cfRule>
  </conditionalFormatting>
  <dataValidations count="14">
    <dataValidation imeMode="disabled" allowBlank="1" showInputMessage="1" showErrorMessage="1" sqref="I58:AH58 I61:R61 X38:AH38 U19 G19 H26:K26 X33:AH33 H33:K33 K28:K29 J38:T38 AC34:AG34 U28:U29 G22 G24:H24 Q56:W56" xr:uid="{00000000-0002-0000-0000-000000000000}"/>
    <dataValidation type="date" imeMode="disabled" operator="greaterThanOrEqual" allowBlank="1" showInputMessage="1" showErrorMessage="1" sqref="AB61:AH61 AB22 G16:R16 Y7:AH7 Y10:AH10 U22 I56:P56" xr:uid="{00000000-0002-0000-0000-000001000000}">
      <formula1>1</formula1>
    </dataValidation>
    <dataValidation type="whole" imeMode="disabled" operator="lessThanOrEqual" allowBlank="1" showInputMessage="1" showErrorMessage="1" sqref="J68:M68 J63:M63 J73:M73 K39" xr:uid="{00000000-0002-0000-0000-000002000000}">
      <formula1>9999999</formula1>
    </dataValidation>
    <dataValidation imeMode="hiragana" allowBlank="1" showInputMessage="1" showErrorMessage="1" sqref="O63:AH63 O68:AH68 O73:AH73 I51:AH51 S12:X15 G12:L15 G27:AH27 P39 M26:AH26" xr:uid="{00000000-0002-0000-0000-000003000000}"/>
    <dataValidation imeMode="on" allowBlank="1" showInputMessage="1" showErrorMessage="1" sqref="I59:X59 I52:X55 I57:X57 J36:S37 AD35" xr:uid="{00000000-0002-0000-0000-000004000000}"/>
    <dataValidation imeMode="halfKatakana" allowBlank="1" showInputMessage="1" showErrorMessage="1" sqref="I62:AH62 G11:L11 S11:X11 G25:R25 J35:S35" xr:uid="{00000000-0002-0000-0000-000005000000}"/>
    <dataValidation type="decimal" imeMode="disabled" allowBlank="1" showInputMessage="1" showErrorMessage="1" sqref="AD81:AF81" xr:uid="{00000000-0002-0000-0000-000006000000}">
      <formula1>1</formula1>
      <formula2>40</formula2>
    </dataValidation>
    <dataValidation imeMode="disabled" operator="greaterThanOrEqual" allowBlank="1" showInputMessage="1" showErrorMessage="1" sqref="Y50:AH50" xr:uid="{00000000-0002-0000-0000-000007000000}"/>
    <dataValidation operator="greaterThanOrEqual" allowBlank="1" showInputMessage="1" showErrorMessage="1" sqref="AH31:AH32 N17:P17 I17 Z17 AH34" xr:uid="{00000000-0002-0000-0000-000008000000}"/>
    <dataValidation type="whole" imeMode="disabled" allowBlank="1" showInputMessage="1" showErrorMessage="1" sqref="AE32:AG32" xr:uid="{00000000-0002-0000-0000-000009000000}">
      <formula1>1</formula1>
      <formula2>10</formula2>
    </dataValidation>
    <dataValidation imeMode="hiragana" operator="greaterThanOrEqual" allowBlank="1" showInputMessage="1" showErrorMessage="1" sqref="Q17:Y17" xr:uid="{00000000-0002-0000-0000-00000A000000}"/>
    <dataValidation type="list" imeMode="hiragana" allowBlank="1" showInputMessage="1" sqref="J40:AH40" xr:uid="{00000000-0002-0000-0000-00000B000000}">
      <formula1>"現住所と同じ"</formula1>
    </dataValidation>
    <dataValidation type="list" allowBlank="1" showInputMessage="1" showErrorMessage="1" sqref="X30:AH30" xr:uid="{00000000-0002-0000-0000-00000C000000}">
      <formula1>$AK$31:$AK$43</formula1>
    </dataValidation>
    <dataValidation type="decimal" imeMode="disabled" allowBlank="1" showInputMessage="1" showErrorMessage="1" sqref="AD41:AF42" xr:uid="{00000000-0002-0000-0000-00000D000000}">
      <formula1>23</formula1>
      <formula2>35</formula2>
    </dataValidation>
  </dataValidations>
  <pageMargins left="0.98425196850393704" right="0.19685039370078741" top="0.39370078740157483" bottom="0.19685039370078741"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30</xdr:col>
                    <xdr:colOff>121920</xdr:colOff>
                    <xdr:row>11</xdr:row>
                    <xdr:rowOff>45720</xdr:rowOff>
                  </from>
                  <to>
                    <xdr:col>32</xdr:col>
                    <xdr:colOff>38100</xdr:colOff>
                    <xdr:row>12</xdr:row>
                    <xdr:rowOff>68580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15</xdr:col>
                    <xdr:colOff>144780</xdr:colOff>
                    <xdr:row>9</xdr:row>
                    <xdr:rowOff>30480</xdr:rowOff>
                  </from>
                  <to>
                    <xdr:col>17</xdr:col>
                    <xdr:colOff>60960</xdr:colOff>
                    <xdr:row>9</xdr:row>
                    <xdr:rowOff>236220</xdr:rowOff>
                  </to>
                </anchor>
              </controlPr>
            </control>
          </mc:Choice>
        </mc:AlternateContent>
        <mc:AlternateContent xmlns:mc="http://schemas.openxmlformats.org/markup-compatibility/2006">
          <mc:Choice Requires="x14">
            <control shapeId="1028" r:id="rId6" name="Group Box 4">
              <controlPr defaultSize="0" autoFill="0" autoPict="0">
                <anchor moveWithCells="1">
                  <from>
                    <xdr:col>15</xdr:col>
                    <xdr:colOff>0</xdr:colOff>
                    <xdr:row>8</xdr:row>
                    <xdr:rowOff>205740</xdr:rowOff>
                  </from>
                  <to>
                    <xdr:col>34</xdr:col>
                    <xdr:colOff>0</xdr:colOff>
                    <xdr:row>10</xdr:row>
                    <xdr:rowOff>60960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30</xdr:col>
                    <xdr:colOff>121920</xdr:colOff>
                    <xdr:row>13</xdr:row>
                    <xdr:rowOff>38100</xdr:rowOff>
                  </from>
                  <to>
                    <xdr:col>32</xdr:col>
                    <xdr:colOff>38100</xdr:colOff>
                    <xdr:row>14</xdr:row>
                    <xdr:rowOff>152400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20</xdr:col>
                    <xdr:colOff>144780</xdr:colOff>
                    <xdr:row>9</xdr:row>
                    <xdr:rowOff>30480</xdr:rowOff>
                  </from>
                  <to>
                    <xdr:col>22</xdr:col>
                    <xdr:colOff>60960</xdr:colOff>
                    <xdr:row>9</xdr:row>
                    <xdr:rowOff>236220</xdr:rowOff>
                  </to>
                </anchor>
              </controlPr>
            </control>
          </mc:Choice>
        </mc:AlternateContent>
        <mc:AlternateContent xmlns:mc="http://schemas.openxmlformats.org/markup-compatibility/2006">
          <mc:Choice Requires="x14">
            <control shapeId="1035" r:id="rId9" name="Group Box 11">
              <controlPr defaultSize="0" print="0" autoFill="0" autoPict="0">
                <anchor moveWithCells="1">
                  <from>
                    <xdr:col>8</xdr:col>
                    <xdr:colOff>0</xdr:colOff>
                    <xdr:row>40</xdr:row>
                    <xdr:rowOff>0</xdr:rowOff>
                  </from>
                  <to>
                    <xdr:col>20</xdr:col>
                    <xdr:colOff>0</xdr:colOff>
                    <xdr:row>42</xdr:row>
                    <xdr:rowOff>22860</xdr:rowOff>
                  </to>
                </anchor>
              </controlPr>
            </control>
          </mc:Choice>
        </mc:AlternateContent>
        <mc:AlternateContent xmlns:mc="http://schemas.openxmlformats.org/markup-compatibility/2006">
          <mc:Choice Requires="x14">
            <control shapeId="1036" r:id="rId10" name="Option Button 12">
              <controlPr defaultSize="0" autoFill="0" autoLine="0" autoPict="0">
                <anchor moveWithCells="1">
                  <from>
                    <xdr:col>8</xdr:col>
                    <xdr:colOff>99060</xdr:colOff>
                    <xdr:row>40</xdr:row>
                    <xdr:rowOff>7620</xdr:rowOff>
                  </from>
                  <to>
                    <xdr:col>10</xdr:col>
                    <xdr:colOff>7620</xdr:colOff>
                    <xdr:row>41</xdr:row>
                    <xdr:rowOff>30480</xdr:rowOff>
                  </to>
                </anchor>
              </controlPr>
            </control>
          </mc:Choice>
        </mc:AlternateContent>
        <mc:AlternateContent xmlns:mc="http://schemas.openxmlformats.org/markup-compatibility/2006">
          <mc:Choice Requires="x14">
            <control shapeId="1037" r:id="rId11" name="Option Button 13">
              <controlPr defaultSize="0" autoFill="0" autoLine="0" autoPict="0">
                <anchor moveWithCells="1">
                  <from>
                    <xdr:col>8</xdr:col>
                    <xdr:colOff>99060</xdr:colOff>
                    <xdr:row>40</xdr:row>
                    <xdr:rowOff>182880</xdr:rowOff>
                  </from>
                  <to>
                    <xdr:col>10</xdr:col>
                    <xdr:colOff>7620</xdr:colOff>
                    <xdr:row>42</xdr:row>
                    <xdr:rowOff>7620</xdr:rowOff>
                  </to>
                </anchor>
              </controlPr>
            </control>
          </mc:Choice>
        </mc:AlternateContent>
        <mc:AlternateContent xmlns:mc="http://schemas.openxmlformats.org/markup-compatibility/2006">
          <mc:Choice Requires="x14">
            <control shapeId="1050" r:id="rId12" name="Option Button 26">
              <controlPr defaultSize="0" autoFill="0" autoLine="0" autoPict="0">
                <anchor moveWithCells="1">
                  <from>
                    <xdr:col>9</xdr:col>
                    <xdr:colOff>106680</xdr:colOff>
                    <xdr:row>54</xdr:row>
                    <xdr:rowOff>152400</xdr:rowOff>
                  </from>
                  <to>
                    <xdr:col>11</xdr:col>
                    <xdr:colOff>15240</xdr:colOff>
                    <xdr:row>54</xdr:row>
                    <xdr:rowOff>358140</xdr:rowOff>
                  </to>
                </anchor>
              </controlPr>
            </control>
          </mc:Choice>
        </mc:AlternateContent>
        <mc:AlternateContent xmlns:mc="http://schemas.openxmlformats.org/markup-compatibility/2006">
          <mc:Choice Requires="x14">
            <control shapeId="1051" r:id="rId13" name="Option Button 27">
              <controlPr defaultSize="0" autoFill="0" autoLine="0" autoPict="0">
                <anchor moveWithCells="1">
                  <from>
                    <xdr:col>21</xdr:col>
                    <xdr:colOff>114300</xdr:colOff>
                    <xdr:row>54</xdr:row>
                    <xdr:rowOff>60960</xdr:rowOff>
                  </from>
                  <to>
                    <xdr:col>23</xdr:col>
                    <xdr:colOff>22860</xdr:colOff>
                    <xdr:row>54</xdr:row>
                    <xdr:rowOff>434340</xdr:rowOff>
                  </to>
                </anchor>
              </controlPr>
            </control>
          </mc:Choice>
        </mc:AlternateContent>
        <mc:AlternateContent xmlns:mc="http://schemas.openxmlformats.org/markup-compatibility/2006">
          <mc:Choice Requires="x14">
            <control shapeId="1052" r:id="rId14" name="Option Button 28">
              <controlPr defaultSize="0" autoFill="0" autoLine="0" autoPict="0">
                <anchor moveWithCells="1">
                  <from>
                    <xdr:col>9</xdr:col>
                    <xdr:colOff>106680</xdr:colOff>
                    <xdr:row>56</xdr:row>
                    <xdr:rowOff>152400</xdr:rowOff>
                  </from>
                  <to>
                    <xdr:col>11</xdr:col>
                    <xdr:colOff>15240</xdr:colOff>
                    <xdr:row>56</xdr:row>
                    <xdr:rowOff>358140</xdr:rowOff>
                  </to>
                </anchor>
              </controlPr>
            </control>
          </mc:Choice>
        </mc:AlternateContent>
        <mc:AlternateContent xmlns:mc="http://schemas.openxmlformats.org/markup-compatibility/2006">
          <mc:Choice Requires="x14">
            <control shapeId="1053" r:id="rId15" name="Option Button 29">
              <controlPr defaultSize="0" autoFill="0" autoLine="0" autoPict="0">
                <anchor moveWithCells="1">
                  <from>
                    <xdr:col>21</xdr:col>
                    <xdr:colOff>114300</xdr:colOff>
                    <xdr:row>56</xdr:row>
                    <xdr:rowOff>60960</xdr:rowOff>
                  </from>
                  <to>
                    <xdr:col>23</xdr:col>
                    <xdr:colOff>22860</xdr:colOff>
                    <xdr:row>56</xdr:row>
                    <xdr:rowOff>434340</xdr:rowOff>
                  </to>
                </anchor>
              </controlPr>
            </control>
          </mc:Choice>
        </mc:AlternateContent>
        <mc:AlternateContent xmlns:mc="http://schemas.openxmlformats.org/markup-compatibility/2006">
          <mc:Choice Requires="x14">
            <control shapeId="1054" r:id="rId16" name="Option Button 30">
              <controlPr defaultSize="0" autoFill="0" autoLine="0" autoPict="0">
                <anchor moveWithCells="1">
                  <from>
                    <xdr:col>9</xdr:col>
                    <xdr:colOff>106680</xdr:colOff>
                    <xdr:row>58</xdr:row>
                    <xdr:rowOff>152400</xdr:rowOff>
                  </from>
                  <to>
                    <xdr:col>11</xdr:col>
                    <xdr:colOff>15240</xdr:colOff>
                    <xdr:row>58</xdr:row>
                    <xdr:rowOff>358140</xdr:rowOff>
                  </to>
                </anchor>
              </controlPr>
            </control>
          </mc:Choice>
        </mc:AlternateContent>
        <mc:AlternateContent xmlns:mc="http://schemas.openxmlformats.org/markup-compatibility/2006">
          <mc:Choice Requires="x14">
            <control shapeId="1055" r:id="rId17" name="Option Button 31">
              <controlPr defaultSize="0" autoFill="0" autoLine="0" autoPict="0">
                <anchor moveWithCells="1">
                  <from>
                    <xdr:col>21</xdr:col>
                    <xdr:colOff>114300</xdr:colOff>
                    <xdr:row>58</xdr:row>
                    <xdr:rowOff>60960</xdr:rowOff>
                  </from>
                  <to>
                    <xdr:col>23</xdr:col>
                    <xdr:colOff>22860</xdr:colOff>
                    <xdr:row>58</xdr:row>
                    <xdr:rowOff>434340</xdr:rowOff>
                  </to>
                </anchor>
              </controlPr>
            </control>
          </mc:Choice>
        </mc:AlternateContent>
        <mc:AlternateContent xmlns:mc="http://schemas.openxmlformats.org/markup-compatibility/2006">
          <mc:Choice Requires="x14">
            <control shapeId="1056" r:id="rId18" name="Group Box 32">
              <controlPr defaultSize="0" print="0" autoFill="0" autoPict="0">
                <anchor moveWithCells="1">
                  <from>
                    <xdr:col>8</xdr:col>
                    <xdr:colOff>0</xdr:colOff>
                    <xdr:row>54</xdr:row>
                    <xdr:rowOff>0</xdr:rowOff>
                  </from>
                  <to>
                    <xdr:col>34</xdr:col>
                    <xdr:colOff>0</xdr:colOff>
                    <xdr:row>55</xdr:row>
                    <xdr:rowOff>0</xdr:rowOff>
                  </to>
                </anchor>
              </controlPr>
            </control>
          </mc:Choice>
        </mc:AlternateContent>
        <mc:AlternateContent xmlns:mc="http://schemas.openxmlformats.org/markup-compatibility/2006">
          <mc:Choice Requires="x14">
            <control shapeId="1057" r:id="rId19" name="Group Box 33">
              <controlPr defaultSize="0" print="0" autoFill="0" autoPict="0">
                <anchor moveWithCells="1">
                  <from>
                    <xdr:col>8</xdr:col>
                    <xdr:colOff>0</xdr:colOff>
                    <xdr:row>56</xdr:row>
                    <xdr:rowOff>0</xdr:rowOff>
                  </from>
                  <to>
                    <xdr:col>34</xdr:col>
                    <xdr:colOff>0</xdr:colOff>
                    <xdr:row>57</xdr:row>
                    <xdr:rowOff>0</xdr:rowOff>
                  </to>
                </anchor>
              </controlPr>
            </control>
          </mc:Choice>
        </mc:AlternateContent>
        <mc:AlternateContent xmlns:mc="http://schemas.openxmlformats.org/markup-compatibility/2006">
          <mc:Choice Requires="x14">
            <control shapeId="1058" r:id="rId20" name="Group Box 34">
              <controlPr defaultSize="0" print="0" autoFill="0" autoPict="0">
                <anchor moveWithCells="1">
                  <from>
                    <xdr:col>8</xdr:col>
                    <xdr:colOff>0</xdr:colOff>
                    <xdr:row>58</xdr:row>
                    <xdr:rowOff>0</xdr:rowOff>
                  </from>
                  <to>
                    <xdr:col>34</xdr:col>
                    <xdr:colOff>0</xdr:colOff>
                    <xdr:row>59</xdr:row>
                    <xdr:rowOff>0</xdr:rowOff>
                  </to>
                </anchor>
              </controlPr>
            </control>
          </mc:Choice>
        </mc:AlternateContent>
        <mc:AlternateContent xmlns:mc="http://schemas.openxmlformats.org/markup-compatibility/2006">
          <mc:Choice Requires="x14">
            <control shapeId="1059" r:id="rId21" name="Option Button 35">
              <controlPr defaultSize="0" autoFill="0" autoLine="0" autoPict="0">
                <anchor moveWithCells="1">
                  <from>
                    <xdr:col>6</xdr:col>
                    <xdr:colOff>144780</xdr:colOff>
                    <xdr:row>16</xdr:row>
                    <xdr:rowOff>30480</xdr:rowOff>
                  </from>
                  <to>
                    <xdr:col>8</xdr:col>
                    <xdr:colOff>60960</xdr:colOff>
                    <xdr:row>16</xdr:row>
                    <xdr:rowOff>236220</xdr:rowOff>
                  </to>
                </anchor>
              </controlPr>
            </control>
          </mc:Choice>
        </mc:AlternateContent>
        <mc:AlternateContent xmlns:mc="http://schemas.openxmlformats.org/markup-compatibility/2006">
          <mc:Choice Requires="x14">
            <control shapeId="1060" r:id="rId22" name="Option Button 36">
              <controlPr defaultSize="0" autoFill="0" autoLine="0" autoPict="0">
                <anchor moveWithCells="1">
                  <from>
                    <xdr:col>11</xdr:col>
                    <xdr:colOff>137160</xdr:colOff>
                    <xdr:row>16</xdr:row>
                    <xdr:rowOff>38100</xdr:rowOff>
                  </from>
                  <to>
                    <xdr:col>13</xdr:col>
                    <xdr:colOff>53340</xdr:colOff>
                    <xdr:row>16</xdr:row>
                    <xdr:rowOff>251460</xdr:rowOff>
                  </to>
                </anchor>
              </controlPr>
            </control>
          </mc:Choice>
        </mc:AlternateContent>
        <mc:AlternateContent xmlns:mc="http://schemas.openxmlformats.org/markup-compatibility/2006">
          <mc:Choice Requires="x14">
            <control shapeId="1061" r:id="rId23" name="Group Box 37">
              <controlPr defaultSize="0" autoFill="0" autoPict="0">
                <anchor moveWithCells="1">
                  <from>
                    <xdr:col>30</xdr:col>
                    <xdr:colOff>0</xdr:colOff>
                    <xdr:row>11</xdr:row>
                    <xdr:rowOff>0</xdr:rowOff>
                  </from>
                  <to>
                    <xdr:col>34</xdr:col>
                    <xdr:colOff>0</xdr:colOff>
                    <xdr:row>15</xdr:row>
                    <xdr:rowOff>0</xdr:rowOff>
                  </to>
                </anchor>
              </controlPr>
            </control>
          </mc:Choice>
        </mc:AlternateContent>
        <mc:AlternateContent xmlns:mc="http://schemas.openxmlformats.org/markup-compatibility/2006">
          <mc:Choice Requires="x14">
            <control shapeId="1062" r:id="rId24" name="Group Box 38">
              <controlPr defaultSize="0" autoFill="0" autoPict="0">
                <anchor moveWithCells="1">
                  <from>
                    <xdr:col>6</xdr:col>
                    <xdr:colOff>0</xdr:colOff>
                    <xdr:row>15</xdr:row>
                    <xdr:rowOff>190500</xdr:rowOff>
                  </from>
                  <to>
                    <xdr:col>34</xdr:col>
                    <xdr:colOff>0</xdr:colOff>
                    <xdr:row>17</xdr:row>
                    <xdr:rowOff>99060</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6</xdr:col>
                    <xdr:colOff>137160</xdr:colOff>
                    <xdr:row>23</xdr:row>
                    <xdr:rowOff>7620</xdr:rowOff>
                  </from>
                  <to>
                    <xdr:col>8</xdr:col>
                    <xdr:colOff>53340</xdr:colOff>
                    <xdr:row>23</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C7"/>
  <sheetViews>
    <sheetView workbookViewId="0">
      <selection activeCell="T14" sqref="T14"/>
    </sheetView>
  </sheetViews>
  <sheetFormatPr defaultColWidth="9" defaultRowHeight="18" customHeight="1" x14ac:dyDescent="0.2"/>
  <cols>
    <col min="1" max="1" width="4.88671875" style="11" customWidth="1"/>
    <col min="2" max="2" width="6.44140625" style="11" bestFit="1" customWidth="1"/>
    <col min="3" max="3" width="8.6640625" style="11" customWidth="1"/>
    <col min="4" max="5" width="5.6640625" style="11" customWidth="1"/>
    <col min="6" max="7" width="11.6640625" style="11" customWidth="1"/>
    <col min="8" max="8" width="12.6640625" style="11" customWidth="1"/>
    <col min="9" max="9" width="23.6640625" style="11" customWidth="1"/>
    <col min="10" max="10" width="3.6640625" style="11" customWidth="1"/>
    <col min="11" max="11" width="5.109375" style="11" customWidth="1"/>
    <col min="12" max="12" width="11.6640625" style="54" bestFit="1" customWidth="1"/>
    <col min="13" max="13" width="7.109375" style="11" customWidth="1"/>
    <col min="14" max="14" width="10.6640625" style="40" customWidth="1"/>
    <col min="15" max="15" width="11.6640625" style="11" bestFit="1" customWidth="1"/>
    <col min="16" max="16" width="7.109375" style="55" customWidth="1"/>
    <col min="17" max="17" width="10.6640625" style="56" customWidth="1"/>
    <col min="18" max="18" width="5.21875" style="72" bestFit="1" customWidth="1"/>
    <col min="19" max="19" width="4.88671875" style="11" customWidth="1"/>
    <col min="20" max="20" width="9.109375" style="11" customWidth="1"/>
    <col min="21" max="21" width="3.6640625" style="11" customWidth="1"/>
    <col min="22" max="22" width="8.6640625" style="11" customWidth="1"/>
    <col min="23" max="23" width="4.109375" style="11" customWidth="1"/>
    <col min="24" max="24" width="13" style="11" customWidth="1"/>
    <col min="25" max="25" width="5.109375" style="11" customWidth="1"/>
    <col min="26" max="26" width="8.6640625" style="11" customWidth="1"/>
    <col min="27" max="27" width="5.109375" style="11" customWidth="1"/>
    <col min="28" max="31" width="3.109375" style="11" customWidth="1"/>
    <col min="32" max="37" width="5.109375" style="11" customWidth="1"/>
    <col min="38" max="38" width="7.6640625" style="11" customWidth="1"/>
    <col min="39" max="39" width="30.6640625" style="11" customWidth="1"/>
    <col min="40" max="40" width="3.109375" style="11" customWidth="1"/>
    <col min="41" max="41" width="30.6640625" style="11" customWidth="1"/>
    <col min="42" max="42" width="3.109375" style="11" customWidth="1"/>
    <col min="43" max="44" width="14.6640625" style="11" customWidth="1"/>
    <col min="45" max="45" width="9.6640625" style="11" customWidth="1"/>
    <col min="46" max="46" width="32.44140625" style="11" bestFit="1" customWidth="1"/>
    <col min="47" max="47" width="27.77734375" style="11" bestFit="1" customWidth="1"/>
    <col min="48" max="48" width="3.109375" style="11" customWidth="1"/>
    <col min="49" max="49" width="12.6640625" style="11" customWidth="1"/>
    <col min="50" max="50" width="5.21875" style="11" bestFit="1" customWidth="1"/>
    <col min="51" max="51" width="9" style="11" bestFit="1" customWidth="1"/>
    <col min="52" max="52" width="9.6640625" style="11" customWidth="1"/>
    <col min="53" max="53" width="30.6640625" style="11" customWidth="1"/>
    <col min="54" max="54" width="15.21875" style="11" bestFit="1" customWidth="1"/>
    <col min="55" max="55" width="25.77734375" style="11" bestFit="1" customWidth="1"/>
    <col min="56" max="16384" width="9" style="11"/>
  </cols>
  <sheetData>
    <row r="1" spans="1:55" ht="18" customHeight="1" x14ac:dyDescent="0.2">
      <c r="A1" s="12" t="s">
        <v>26</v>
      </c>
      <c r="B1" s="12" t="s">
        <v>68</v>
      </c>
      <c r="C1" s="12" t="s">
        <v>27</v>
      </c>
      <c r="D1" s="12" t="s">
        <v>28</v>
      </c>
      <c r="E1" s="12" t="s">
        <v>29</v>
      </c>
      <c r="F1" s="13" t="s">
        <v>34</v>
      </c>
      <c r="G1" s="14" t="s">
        <v>35</v>
      </c>
      <c r="H1" s="15" t="s">
        <v>30</v>
      </c>
      <c r="I1" s="16" t="s">
        <v>36</v>
      </c>
      <c r="J1" s="13" t="s">
        <v>63</v>
      </c>
      <c r="K1" s="14" t="s">
        <v>56</v>
      </c>
      <c r="L1" s="38" t="s">
        <v>47</v>
      </c>
      <c r="M1" s="12" t="s">
        <v>33</v>
      </c>
      <c r="N1" s="13" t="s">
        <v>46</v>
      </c>
      <c r="O1" s="18" t="s">
        <v>45</v>
      </c>
      <c r="P1" s="39" t="s">
        <v>50</v>
      </c>
      <c r="Q1" s="14" t="s">
        <v>48</v>
      </c>
      <c r="R1" s="71" t="s">
        <v>68</v>
      </c>
      <c r="S1" s="13" t="s">
        <v>54</v>
      </c>
      <c r="T1" s="14" t="s">
        <v>64</v>
      </c>
      <c r="U1" s="13" t="s">
        <v>49</v>
      </c>
      <c r="V1" s="14" t="s">
        <v>51</v>
      </c>
      <c r="W1" s="13" t="s">
        <v>52</v>
      </c>
      <c r="X1" s="17" t="s">
        <v>53</v>
      </c>
      <c r="Y1" s="14" t="s">
        <v>31</v>
      </c>
      <c r="Z1" s="67" t="s">
        <v>66</v>
      </c>
      <c r="AA1" s="67" t="s">
        <v>67</v>
      </c>
      <c r="AB1" s="16" t="s">
        <v>176</v>
      </c>
      <c r="AC1" s="18" t="s">
        <v>177</v>
      </c>
      <c r="AD1" s="18" t="s">
        <v>178</v>
      </c>
      <c r="AE1" s="14" t="s">
        <v>179</v>
      </c>
      <c r="AF1" s="13"/>
      <c r="AG1" s="14"/>
      <c r="AH1" s="13"/>
      <c r="AI1" s="14"/>
      <c r="AJ1" s="13"/>
      <c r="AK1" s="14"/>
      <c r="AL1" s="14" t="s">
        <v>37</v>
      </c>
      <c r="AM1" s="13" t="s">
        <v>38</v>
      </c>
      <c r="AN1" s="19"/>
      <c r="AO1" s="20" t="s">
        <v>39</v>
      </c>
      <c r="AP1" s="14"/>
      <c r="AQ1" s="13" t="s">
        <v>23</v>
      </c>
      <c r="AR1" s="14" t="s">
        <v>40</v>
      </c>
      <c r="AS1" s="16" t="s">
        <v>32</v>
      </c>
      <c r="AT1" s="18" t="s">
        <v>21</v>
      </c>
      <c r="AU1" s="17" t="s">
        <v>22</v>
      </c>
      <c r="AV1" s="14"/>
      <c r="AW1" s="13" t="s">
        <v>24</v>
      </c>
      <c r="AX1" s="18" t="s">
        <v>41</v>
      </c>
      <c r="AY1" s="18" t="s">
        <v>42</v>
      </c>
      <c r="AZ1" s="18" t="s">
        <v>25</v>
      </c>
      <c r="BA1" s="14" t="s">
        <v>43</v>
      </c>
      <c r="BB1" s="13" t="s">
        <v>65</v>
      </c>
      <c r="BC1" s="12" t="s">
        <v>44</v>
      </c>
    </row>
    <row r="2" spans="1:55" ht="21" customHeight="1" x14ac:dyDescent="0.2">
      <c r="A2" s="21"/>
      <c r="B2" s="70">
        <f>ウェブ用!Y7</f>
        <v>0</v>
      </c>
      <c r="C2" s="22" t="str">
        <f>TEXT(D2, "0000")&amp;TEXT(E2, "00")</f>
        <v>201500</v>
      </c>
      <c r="D2" s="23">
        <v>2015</v>
      </c>
      <c r="E2" s="23"/>
      <c r="F2" s="36">
        <f>ウェブ用!G12</f>
        <v>0</v>
      </c>
      <c r="G2" s="24">
        <f>ウェブ用!S12</f>
        <v>0</v>
      </c>
      <c r="H2" s="40" t="str">
        <f>ウェブ用!G11&amp;" "&amp;ウェブ用!S11</f>
        <v xml:space="preserve"> </v>
      </c>
      <c r="I2" s="40" t="str">
        <f>ウェブ用!G19&amp;" "&amp;ウェブ用!U19</f>
        <v xml:space="preserve"> </v>
      </c>
      <c r="J2" s="25">
        <f>ウェブ用!AN15</f>
        <v>0</v>
      </c>
      <c r="K2" s="29" t="e">
        <f>INDEX(J5:K6, MATCH(J2,J5:J6), 2)</f>
        <v>#N/A</v>
      </c>
      <c r="L2" s="41">
        <f>ウェブ用!G16</f>
        <v>0</v>
      </c>
      <c r="M2" s="42" t="str">
        <f>ウェブ用!W16</f>
        <v/>
      </c>
      <c r="N2" s="43">
        <f>ウェブ用!G22</f>
        <v>0</v>
      </c>
      <c r="O2" s="44">
        <f>ウェブ用!U22</f>
        <v>0</v>
      </c>
      <c r="P2" s="45">
        <f>YEAR(Q2)-YEAR(O2)</f>
        <v>0</v>
      </c>
      <c r="Q2" s="46">
        <f>ウェブ用!AB22</f>
        <v>0</v>
      </c>
      <c r="R2" s="73"/>
      <c r="S2" s="25">
        <f>ウェブ用!AN9</f>
        <v>0</v>
      </c>
      <c r="T2" s="26" t="e">
        <f>INDEX(S5:T7, MATCH(S2,S5:S7), 2)</f>
        <v>#N/A</v>
      </c>
      <c r="U2" s="25">
        <f>IF(Y2&lt;&gt;"", 1,2)</f>
        <v>2</v>
      </c>
      <c r="V2" s="26" t="str">
        <f>IF(U2=1, "学生", "社会人")</f>
        <v>社会人</v>
      </c>
      <c r="W2" s="25"/>
      <c r="X2" s="27">
        <f>ウェブ用!G30</f>
        <v>0</v>
      </c>
      <c r="Y2" s="28" t="str">
        <f>IF(ウェブ用!AE32&gt;0, ウェブ用!AE32, "")</f>
        <v/>
      </c>
      <c r="Z2" s="68">
        <f>ウェブ用!AD41</f>
        <v>0</v>
      </c>
      <c r="AA2" s="53">
        <f>ウェブ用!AN42</f>
        <v>1</v>
      </c>
      <c r="AB2" s="125"/>
      <c r="AC2" s="50"/>
      <c r="AD2" s="50"/>
      <c r="AE2" s="29"/>
      <c r="AF2" s="25">
        <f>ウェブ用!AN55</f>
        <v>0</v>
      </c>
      <c r="AG2" s="29" t="e">
        <f>INDEX(AF5:AG6, MATCH(AF2,AF5:AF6), 2)</f>
        <v>#N/A</v>
      </c>
      <c r="AH2" s="25">
        <f>ウェブ用!AN57</f>
        <v>0</v>
      </c>
      <c r="AI2" s="29" t="e">
        <f>INDEX(AH5:AI6, MATCH(AH2,AH5:AH6), 2)</f>
        <v>#N/A</v>
      </c>
      <c r="AJ2" s="25">
        <f>ウェブ用!AN59</f>
        <v>0</v>
      </c>
      <c r="AK2" s="29" t="e">
        <f>INDEX(AJ5:AK6, MATCH(AJ2,AJ5:AJ6), 2)</f>
        <v>#N/A</v>
      </c>
      <c r="AL2" s="47"/>
      <c r="AM2" s="37" t="str">
        <f>IF(ウェブ用!U29="", "", ウェブ用!U29)</f>
        <v/>
      </c>
      <c r="AN2" s="31"/>
      <c r="AO2" s="37" t="str">
        <f>IF(ウェブ用!U28="", "", ウェブ用!U28)</f>
        <v/>
      </c>
      <c r="AP2" s="32"/>
      <c r="AQ2" s="30" t="str">
        <f>IF(ウェブ用!K28="", "", ウェブ用!K28)</f>
        <v/>
      </c>
      <c r="AR2" s="29" t="str">
        <f>IF(ウェブ用!K29="", "", ウェブ用!K29)</f>
        <v/>
      </c>
      <c r="AS2" s="33">
        <f>ウェブ用!H26</f>
        <v>0</v>
      </c>
      <c r="AT2" s="34" t="str">
        <f>IF(ウェブ用!G27="", "", ウェブ用!M26)</f>
        <v/>
      </c>
      <c r="AU2" s="27" t="str">
        <f>IF(ウェブ用!G27="", "", ウェブ用!G27)</f>
        <v/>
      </c>
      <c r="AV2" s="26"/>
      <c r="AW2" s="48">
        <f>ウェブ用!J36</f>
        <v>0</v>
      </c>
      <c r="AX2" s="49">
        <f>ウェブ用!AD35</f>
        <v>0</v>
      </c>
      <c r="AY2" s="50" t="str">
        <f>IF(ウェブ用!AN41=1,1,"")</f>
        <v/>
      </c>
      <c r="AZ2" s="51">
        <f>IF(AY2=1,"",ウェブ用!K39)</f>
        <v>0</v>
      </c>
      <c r="BA2" s="26" t="str">
        <f>IF(ウェブ用!P39&lt;&gt;"",ウェブ用!P39&amp;" ","")&amp;ウェブ用!J40</f>
        <v/>
      </c>
      <c r="BB2" s="35">
        <f>IF(AND(AY2=1,ウェブ用!K28&lt;&gt;""),"",ウェブ用!J38)</f>
        <v>0</v>
      </c>
      <c r="BC2" s="52"/>
    </row>
    <row r="4" spans="1:55" ht="18" customHeight="1" x14ac:dyDescent="0.2">
      <c r="J4" s="63" t="s">
        <v>55</v>
      </c>
      <c r="K4" s="64" t="s">
        <v>57</v>
      </c>
      <c r="S4" s="63" t="s">
        <v>55</v>
      </c>
      <c r="T4" s="64" t="s">
        <v>57</v>
      </c>
      <c r="AF4" s="63" t="s">
        <v>78</v>
      </c>
      <c r="AG4" s="64" t="s">
        <v>79</v>
      </c>
      <c r="AH4" s="63" t="s">
        <v>78</v>
      </c>
      <c r="AI4" s="64" t="s">
        <v>79</v>
      </c>
      <c r="AJ4" s="63" t="s">
        <v>78</v>
      </c>
      <c r="AK4" s="64" t="s">
        <v>79</v>
      </c>
    </row>
    <row r="5" spans="1:55" ht="18" customHeight="1" x14ac:dyDescent="0.2">
      <c r="J5" s="57">
        <v>1</v>
      </c>
      <c r="K5" s="61" t="s">
        <v>58</v>
      </c>
      <c r="S5" s="57">
        <v>1</v>
      </c>
      <c r="T5" s="58" t="s">
        <v>60</v>
      </c>
      <c r="AF5" s="57">
        <v>1</v>
      </c>
      <c r="AG5" s="61" t="s">
        <v>80</v>
      </c>
      <c r="AH5" s="57">
        <v>1</v>
      </c>
      <c r="AI5" s="61" t="s">
        <v>80</v>
      </c>
      <c r="AJ5" s="57">
        <v>1</v>
      </c>
      <c r="AK5" s="61" t="s">
        <v>80</v>
      </c>
    </row>
    <row r="6" spans="1:55" ht="18" customHeight="1" x14ac:dyDescent="0.2">
      <c r="J6" s="59">
        <v>2</v>
      </c>
      <c r="K6" s="62" t="s">
        <v>59</v>
      </c>
      <c r="S6" s="65">
        <v>2</v>
      </c>
      <c r="T6" s="66" t="s">
        <v>61</v>
      </c>
      <c r="AF6" s="59">
        <v>2</v>
      </c>
      <c r="AG6" s="62" t="s">
        <v>81</v>
      </c>
      <c r="AH6" s="59">
        <v>2</v>
      </c>
      <c r="AI6" s="62" t="s">
        <v>81</v>
      </c>
      <c r="AJ6" s="59">
        <v>2</v>
      </c>
      <c r="AK6" s="62" t="s">
        <v>81</v>
      </c>
    </row>
    <row r="7" spans="1:55" ht="18" customHeight="1" x14ac:dyDescent="0.2">
      <c r="S7" s="59">
        <v>3</v>
      </c>
      <c r="T7" s="60" t="s">
        <v>62</v>
      </c>
    </row>
  </sheetData>
  <sheetProtection password="925E" sheet="1" objects="1" scenarios="1"/>
  <phoneticPr fontId="1"/>
  <dataValidations count="1">
    <dataValidation imeMode="disabled" allowBlank="1" showInputMessage="1" showErrorMessage="1" sqref="AM2:AS2 L2:R2 I2 U2" xr:uid="{00000000-0002-0000-0100-000000000000}"/>
  </dataValidations>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ウェブ用</vt:lpstr>
      <vt:lpstr>集計</vt:lpstr>
      <vt:lpstr>ウェブ用!Print_Area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Hoi Nam Du</dc:creator>
  <cp:lastModifiedBy>Taiji</cp:lastModifiedBy>
  <cp:lastPrinted>2023-04-02T07:10:40Z</cp:lastPrinted>
  <dcterms:created xsi:type="dcterms:W3CDTF">2012-12-16T11:18:03Z</dcterms:created>
  <dcterms:modified xsi:type="dcterms:W3CDTF">2023-04-06T10:17:15Z</dcterms:modified>
</cp:coreProperties>
</file>